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ink/ink60.xml" ContentType="application/inkml+xml"/>
  <Override PartName="/xl/ink/ink61.xml" ContentType="application/inkml+xml"/>
  <Override PartName="/xl/ink/ink62.xml" ContentType="application/inkml+xml"/>
  <Override PartName="/xl/ink/ink63.xml" ContentType="application/inkml+xml"/>
  <Override PartName="/xl/ink/ink64.xml" ContentType="application/inkml+xml"/>
  <Override PartName="/xl/ink/ink65.xml" ContentType="application/inkml+xml"/>
  <Override PartName="/xl/ink/ink66.xml" ContentType="application/inkml+xml"/>
  <Override PartName="/xl/ink/ink67.xml" ContentType="application/inkml+xml"/>
  <Override PartName="/xl/ink/ink68.xml" ContentType="application/inkml+xml"/>
  <Override PartName="/xl/ink/ink69.xml" ContentType="application/inkml+xml"/>
  <Override PartName="/xl/ink/ink70.xml" ContentType="application/inkml+xml"/>
  <Override PartName="/xl/ink/ink71.xml" ContentType="application/inkml+xml"/>
  <Override PartName="/xl/ink/ink72.xml" ContentType="application/inkml+xml"/>
  <Override PartName="/xl/ink/ink73.xml" ContentType="application/inkml+xml"/>
  <Override PartName="/xl/ink/ink74.xml" ContentType="application/inkml+xml"/>
  <Override PartName="/xl/ink/ink75.xml" ContentType="application/inkml+xml"/>
  <Override PartName="/xl/ink/ink76.xml" ContentType="application/inkml+xml"/>
  <Override PartName="/xl/ink/ink77.xml" ContentType="application/inkml+xml"/>
  <Override PartName="/xl/ink/ink78.xml" ContentType="application/inkml+xml"/>
  <Override PartName="/xl/ink/ink79.xml" ContentType="application/inkml+xml"/>
  <Override PartName="/xl/ink/ink80.xml" ContentType="application/inkml+xml"/>
  <Override PartName="/xl/ink/ink81.xml" ContentType="application/inkml+xml"/>
  <Override PartName="/xl/ink/ink82.xml" ContentType="application/inkml+xml"/>
  <Override PartName="/xl/ink/ink83.xml" ContentType="application/inkml+xml"/>
  <Override PartName="/xl/ink/ink84.xml" ContentType="application/inkml+xml"/>
  <Override PartName="/xl/ink/ink85.xml" ContentType="application/inkml+xml"/>
  <Override PartName="/xl/ink/ink86.xml" ContentType="application/inkml+xml"/>
  <Override PartName="/xl/ink/ink87.xml" ContentType="application/inkml+xml"/>
  <Override PartName="/xl/ink/ink88.xml" ContentType="application/inkml+xml"/>
  <Override PartName="/xl/ink/ink89.xml" ContentType="application/inkml+xml"/>
  <Override PartName="/xl/ink/ink90.xml" ContentType="application/inkml+xml"/>
  <Override PartName="/xl/ink/ink91.xml" ContentType="application/inkml+xml"/>
  <Override PartName="/xl/ink/ink92.xml" ContentType="application/inkml+xml"/>
  <Override PartName="/xl/ink/ink93.xml" ContentType="application/inkml+xml"/>
  <Override PartName="/xl/ink/ink94.xml" ContentType="application/inkml+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DB1DF426-82ED-4F20-86F8-414B10E71B88}" xr6:coauthVersionLast="45" xr6:coauthVersionMax="45" xr10:uidLastSave="{00000000-0000-0000-0000-000000000000}"/>
  <bookViews>
    <workbookView xWindow="-110" yWindow="-110" windowWidth="19420" windowHeight="10420" tabRatio="824" firstSheet="1" activeTab="6" xr2:uid="{00000000-000D-0000-FFFF-FFFF00000000}"/>
  </bookViews>
  <sheets>
    <sheet name="0. Introduction" sheetId="29" r:id="rId1"/>
    <sheet name="1. Condition Assessment" sheetId="17" r:id="rId2"/>
    <sheet name="2. Diagnosis" sheetId="36" r:id="rId3"/>
    <sheet name="3a. Treatment Options" sheetId="33" r:id="rId4"/>
    <sheet name="3b. Treatment Plan" sheetId="20" r:id="rId5"/>
    <sheet name="4a. EXAMPLE GIS Mapping" sheetId="38" r:id="rId6"/>
    <sheet name="4b. EXAMPLE Triage" sheetId="37" r:id="rId7"/>
    <sheet name="5a. EXAMPLE Monitoring" sheetId="39" r:id="rId8"/>
    <sheet name="5b. Implementation Review" sheetId="24" r:id="rId9"/>
    <sheet name="Colour Help" sheetId="21" r:id="rId10"/>
  </sheets>
  <definedNames>
    <definedName name="_xlnm._FilterDatabase" localSheetId="8" hidden="1">'5b. Implementation Review'!$H$10:$L$14</definedName>
    <definedName name="_Hlk6486863" localSheetId="0">'0. Introduction'!#REF!</definedName>
    <definedName name="_xlnm.Print_Area" localSheetId="0">'0. Introduction'!$A$1:$V$44</definedName>
    <definedName name="_xlnm.Print_Area" localSheetId="1">'1. Condition Assessment'!$A$1:$P$58</definedName>
    <definedName name="_xlnm.Print_Area" localSheetId="2">'2. Diagnosis'!$A$1:$AT$28</definedName>
    <definedName name="_xlnm.Print_Area" localSheetId="3">'3a. Treatment Options'!$A$1:$M$16</definedName>
    <definedName name="_xlnm.Print_Area" localSheetId="4">'3b. Treatment Plan'!$A$1:$R$54</definedName>
    <definedName name="_xlnm.Print_Area" localSheetId="5">'4a. EXAMPLE GIS Mapping'!$A$1:$AP$45</definedName>
    <definedName name="_xlnm.Print_Area" localSheetId="6">'4b. EXAMPLE Triage'!$A$1:$AM$34</definedName>
    <definedName name="_xlnm.Print_Area" localSheetId="7">'5a. EXAMPLE Monitoring'!$A$1:$AC$20</definedName>
    <definedName name="_xlnm.Print_Area" localSheetId="8">'5b. Implementation Review'!$A$1:$Q$36</definedName>
    <definedName name="_xlnm.Print_Area" localSheetId="9">'Colour Help'!$A$1:$AA$60</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Y13" i="37" l="1"/>
  <c r="Y14" i="37"/>
  <c r="M8" i="37"/>
  <c r="Y10" i="37"/>
  <c r="Y37" i="38"/>
  <c r="Q37" i="38"/>
  <c r="I28" i="38"/>
  <c r="Z37" i="38"/>
  <c r="J28" i="38"/>
  <c r="AA37" i="38"/>
  <c r="S37" i="38"/>
  <c r="K20" i="38"/>
  <c r="K28" i="38"/>
  <c r="AB37" i="38"/>
  <c r="L28" i="38"/>
  <c r="AC37" i="38"/>
  <c r="U37" i="38"/>
  <c r="M20" i="38"/>
  <c r="M28" i="38"/>
  <c r="AD37" i="38"/>
  <c r="V37" i="38"/>
  <c r="N20" i="38"/>
  <c r="N28" i="38"/>
  <c r="AE37" i="38"/>
  <c r="W37" i="38"/>
  <c r="O28" i="38"/>
  <c r="I29" i="38"/>
  <c r="Z38" i="38"/>
  <c r="R38" i="38"/>
  <c r="J29" i="38"/>
  <c r="AA38" i="38"/>
  <c r="S38" i="38"/>
  <c r="K21" i="38"/>
  <c r="K29" i="38"/>
  <c r="L29" i="38"/>
  <c r="AC38" i="38"/>
  <c r="M29" i="38"/>
  <c r="AD38" i="38"/>
  <c r="V38" i="38"/>
  <c r="N21" i="38"/>
  <c r="N29" i="38"/>
  <c r="AE38" i="38"/>
  <c r="W38" i="38"/>
  <c r="O29" i="38"/>
  <c r="Y39" i="38"/>
  <c r="Q39" i="38"/>
  <c r="I30" i="38"/>
  <c r="Z39" i="38"/>
  <c r="R39" i="38"/>
  <c r="J22" i="38"/>
  <c r="J30" i="38"/>
  <c r="AA39" i="38"/>
  <c r="S39" i="38"/>
  <c r="K22" i="38"/>
  <c r="K30" i="38"/>
  <c r="AB39" i="38"/>
  <c r="L30" i="38"/>
  <c r="AC39" i="38"/>
  <c r="M30" i="38"/>
  <c r="AD39" i="38"/>
  <c r="N30" i="38"/>
  <c r="AE39" i="38"/>
  <c r="W39" i="38"/>
  <c r="O30" i="38"/>
  <c r="I31" i="38"/>
  <c r="J31" i="38"/>
  <c r="K31" i="38"/>
  <c r="AB40" i="38"/>
  <c r="T40" i="38"/>
  <c r="L23" i="38"/>
  <c r="L31" i="38"/>
  <c r="AC40" i="38"/>
  <c r="U40" i="38"/>
  <c r="M23" i="38"/>
  <c r="M31" i="38"/>
  <c r="AD40" i="38"/>
  <c r="N31" i="38"/>
  <c r="AE40" i="38"/>
  <c r="W40" i="38"/>
  <c r="O31" i="38"/>
  <c r="Y41" i="38"/>
  <c r="Q41" i="38"/>
  <c r="I24" i="38"/>
  <c r="I32" i="38"/>
  <c r="J32" i="38"/>
  <c r="K32" i="38"/>
  <c r="AB41" i="38"/>
  <c r="T41" i="38"/>
  <c r="L32" i="38"/>
  <c r="AC41" i="38"/>
  <c r="U41" i="38"/>
  <c r="M32" i="38"/>
  <c r="N32" i="38"/>
  <c r="AE41" i="38"/>
  <c r="W41" i="38"/>
  <c r="O24" i="38"/>
  <c r="O32" i="38"/>
  <c r="I33" i="38"/>
  <c r="Z42" i="38"/>
  <c r="R42" i="38"/>
  <c r="J33" i="38"/>
  <c r="AA42" i="38"/>
  <c r="S42" i="38"/>
  <c r="K33" i="38"/>
  <c r="L33" i="38"/>
  <c r="M33" i="38"/>
  <c r="AD42" i="38"/>
  <c r="N33" i="38"/>
  <c r="O33" i="38"/>
  <c r="Y43" i="38"/>
  <c r="Q43" i="38"/>
  <c r="I26" i="38"/>
  <c r="I34" i="38"/>
  <c r="Z43" i="38"/>
  <c r="R43" i="38"/>
  <c r="J26" i="38"/>
  <c r="J34" i="38"/>
  <c r="AA43" i="38"/>
  <c r="S43" i="38"/>
  <c r="K34" i="38"/>
  <c r="AB43" i="38"/>
  <c r="T43" i="38"/>
  <c r="L26" i="38"/>
  <c r="L34" i="38"/>
  <c r="AC43" i="38"/>
  <c r="U43" i="38"/>
  <c r="M34" i="38"/>
  <c r="AD43" i="38"/>
  <c r="N34" i="38"/>
  <c r="AE43" i="38"/>
  <c r="W43" i="38"/>
  <c r="O26" i="38"/>
  <c r="O34" i="38"/>
  <c r="AE29" i="38"/>
  <c r="AG21" i="37"/>
  <c r="AE30" i="38"/>
  <c r="AG22" i="37"/>
  <c r="AE32" i="38"/>
  <c r="AG24" i="37"/>
  <c r="AE33" i="38"/>
  <c r="AG25" i="37"/>
  <c r="Y18" i="37"/>
  <c r="L52" i="21"/>
  <c r="M52" i="21"/>
  <c r="N52" i="21"/>
  <c r="L53" i="21"/>
  <c r="M53" i="21"/>
  <c r="N53" i="21"/>
  <c r="O52" i="21"/>
  <c r="L54" i="21"/>
  <c r="M54" i="21"/>
  <c r="N54" i="21"/>
  <c r="O53" i="21"/>
  <c r="L55" i="21"/>
  <c r="M55" i="21"/>
  <c r="N55" i="21"/>
  <c r="O54" i="21"/>
  <c r="L56" i="21"/>
  <c r="M56" i="21"/>
  <c r="N56" i="21"/>
  <c r="O55" i="21"/>
  <c r="L57" i="21"/>
  <c r="M57" i="21"/>
  <c r="N57" i="21"/>
  <c r="O56" i="21"/>
  <c r="L58" i="21"/>
  <c r="M58" i="21"/>
  <c r="N58" i="21"/>
  <c r="O57" i="21"/>
  <c r="L59" i="21"/>
  <c r="M59" i="21"/>
  <c r="N59" i="21"/>
  <c r="O58" i="21"/>
  <c r="L60" i="21"/>
  <c r="M60" i="21"/>
  <c r="N60" i="21"/>
  <c r="O59" i="21"/>
  <c r="O60" i="21"/>
  <c r="O38" i="21"/>
  <c r="O39" i="21"/>
  <c r="O40" i="21"/>
  <c r="O46" i="21"/>
  <c r="O45" i="21"/>
  <c r="O44" i="21"/>
  <c r="O43" i="21"/>
  <c r="O42" i="21"/>
  <c r="O41" i="21"/>
  <c r="C21" i="37"/>
  <c r="L21" i="37"/>
  <c r="D21" i="37"/>
  <c r="M21" i="37"/>
  <c r="E21" i="37"/>
  <c r="N21" i="37"/>
  <c r="F21" i="37"/>
  <c r="O21" i="37"/>
  <c r="G21" i="37"/>
  <c r="P21" i="37"/>
  <c r="H21" i="37"/>
  <c r="Q21" i="37"/>
  <c r="I21" i="37"/>
  <c r="R21" i="37"/>
  <c r="C22" i="37"/>
  <c r="L22" i="37"/>
  <c r="D22" i="37"/>
  <c r="M22" i="37"/>
  <c r="E22" i="37"/>
  <c r="N22" i="37"/>
  <c r="F22" i="37"/>
  <c r="O22" i="37"/>
  <c r="G22" i="37"/>
  <c r="P22" i="37"/>
  <c r="H22" i="37"/>
  <c r="Q22" i="37"/>
  <c r="I22" i="37"/>
  <c r="R22" i="37"/>
  <c r="C23" i="37"/>
  <c r="L23" i="37"/>
  <c r="D23" i="37"/>
  <c r="M23" i="37"/>
  <c r="E23" i="37"/>
  <c r="N23" i="37"/>
  <c r="F23" i="37"/>
  <c r="O23" i="37"/>
  <c r="G23" i="37"/>
  <c r="P23" i="37"/>
  <c r="H23" i="37"/>
  <c r="Q23" i="37"/>
  <c r="I23" i="37"/>
  <c r="R23" i="37"/>
  <c r="C24" i="37"/>
  <c r="L24" i="37"/>
  <c r="D24" i="37"/>
  <c r="M24" i="37"/>
  <c r="E24" i="37"/>
  <c r="N24" i="37"/>
  <c r="F24" i="37"/>
  <c r="O24" i="37"/>
  <c r="G24" i="37"/>
  <c r="P24" i="37"/>
  <c r="H24" i="37"/>
  <c r="Q24" i="37"/>
  <c r="I24" i="37"/>
  <c r="R24" i="37"/>
  <c r="C25" i="37"/>
  <c r="L25" i="37"/>
  <c r="D25" i="37"/>
  <c r="M25" i="37"/>
  <c r="E25" i="37"/>
  <c r="N25" i="37"/>
  <c r="F25" i="37"/>
  <c r="O25" i="37"/>
  <c r="G25" i="37"/>
  <c r="P25" i="37"/>
  <c r="H25" i="37"/>
  <c r="Q25" i="37"/>
  <c r="I25" i="37"/>
  <c r="R25" i="37"/>
  <c r="C26" i="37"/>
  <c r="L26" i="37"/>
  <c r="D26" i="37"/>
  <c r="M26" i="37"/>
  <c r="E26" i="37"/>
  <c r="N26" i="37"/>
  <c r="F26" i="37"/>
  <c r="O26" i="37"/>
  <c r="G26" i="37"/>
  <c r="P26" i="37"/>
  <c r="H26" i="37"/>
  <c r="Q26" i="37"/>
  <c r="I26" i="37"/>
  <c r="R26" i="37"/>
  <c r="C27" i="37"/>
  <c r="L27" i="37"/>
  <c r="D27" i="37"/>
  <c r="M27" i="37"/>
  <c r="E27" i="37"/>
  <c r="N27" i="37"/>
  <c r="F27" i="37"/>
  <c r="O27" i="37"/>
  <c r="G27" i="37"/>
  <c r="P27" i="37"/>
  <c r="H27" i="37"/>
  <c r="Q27" i="37"/>
  <c r="I27" i="37"/>
  <c r="R27" i="37"/>
  <c r="P20" i="37"/>
  <c r="Y19" i="37"/>
  <c r="AE28" i="38"/>
  <c r="AE31" i="38"/>
  <c r="AE34" i="38"/>
  <c r="AE35" i="38"/>
  <c r="AE27" i="38"/>
  <c r="E12" i="20"/>
  <c r="E8" i="20"/>
  <c r="B13" i="20"/>
  <c r="AG20" i="37"/>
  <c r="AG23" i="37"/>
  <c r="AG26" i="37"/>
  <c r="AG27" i="37"/>
  <c r="AG19" i="37"/>
  <c r="AH20" i="37"/>
  <c r="U22" i="37"/>
  <c r="V22" i="37"/>
  <c r="W22" i="37"/>
  <c r="X22" i="37"/>
  <c r="Y22" i="37"/>
  <c r="Z22" i="37"/>
  <c r="AA22" i="37"/>
  <c r="U23" i="37"/>
  <c r="V23" i="37"/>
  <c r="W23" i="37"/>
  <c r="X23" i="37"/>
  <c r="Y23" i="37"/>
  <c r="Z23" i="37"/>
  <c r="AA23" i="37"/>
  <c r="U24" i="37"/>
  <c r="V24" i="37"/>
  <c r="W24" i="37"/>
  <c r="X24" i="37"/>
  <c r="Y24" i="37"/>
  <c r="Z24" i="37"/>
  <c r="AA24" i="37"/>
  <c r="U25" i="37"/>
  <c r="V25" i="37"/>
  <c r="W25" i="37"/>
  <c r="X25" i="37"/>
  <c r="Y25" i="37"/>
  <c r="Z25" i="37"/>
  <c r="AA25" i="37"/>
  <c r="U26" i="37"/>
  <c r="V26" i="37"/>
  <c r="W26" i="37"/>
  <c r="X26" i="37"/>
  <c r="Y26" i="37"/>
  <c r="Z26" i="37"/>
  <c r="AA26" i="37"/>
  <c r="U27" i="37"/>
  <c r="V27" i="37"/>
  <c r="W27" i="37"/>
  <c r="X27" i="37"/>
  <c r="Y27" i="37"/>
  <c r="Z27" i="37"/>
  <c r="AA27" i="37"/>
  <c r="V21" i="37"/>
  <c r="W21" i="37"/>
  <c r="X21" i="37"/>
  <c r="Y21" i="37"/>
  <c r="Z21" i="37"/>
  <c r="AA21" i="37"/>
  <c r="U21" i="37"/>
  <c r="I20" i="38"/>
  <c r="AJ21" i="37"/>
  <c r="AH21" i="37"/>
  <c r="AK21" i="37"/>
  <c r="AJ22" i="37"/>
  <c r="AH22" i="37"/>
  <c r="AK22" i="37"/>
  <c r="AJ24" i="37"/>
  <c r="AH24" i="37"/>
  <c r="AK24" i="37"/>
  <c r="AJ25" i="37"/>
  <c r="AH25" i="37"/>
  <c r="AK25" i="37"/>
  <c r="AK20" i="37"/>
  <c r="AH23" i="37"/>
  <c r="AK23" i="37"/>
  <c r="AK26" i="37"/>
  <c r="AK27" i="37"/>
  <c r="AK28" i="37"/>
  <c r="AI27" i="37"/>
  <c r="AI26" i="37"/>
  <c r="C8" i="37"/>
  <c r="L8" i="37"/>
  <c r="J20" i="38"/>
  <c r="D8" i="37"/>
  <c r="E8" i="37"/>
  <c r="N8" i="37"/>
  <c r="L20" i="38"/>
  <c r="F8" i="37"/>
  <c r="O8" i="37"/>
  <c r="G8" i="37"/>
  <c r="P8" i="37"/>
  <c r="H8" i="37"/>
  <c r="Q8" i="37"/>
  <c r="O20" i="38"/>
  <c r="I8" i="37"/>
  <c r="R8" i="37"/>
  <c r="I21" i="38"/>
  <c r="C9" i="37"/>
  <c r="L9" i="37"/>
  <c r="J21" i="38"/>
  <c r="D9" i="37"/>
  <c r="M9" i="37"/>
  <c r="E9" i="37"/>
  <c r="N9" i="37"/>
  <c r="L21" i="38"/>
  <c r="F9" i="37"/>
  <c r="O9" i="37"/>
  <c r="M21" i="38"/>
  <c r="G9" i="37"/>
  <c r="P9" i="37"/>
  <c r="H9" i="37"/>
  <c r="Q9" i="37"/>
  <c r="O21" i="38"/>
  <c r="I9" i="37"/>
  <c r="R9" i="37"/>
  <c r="I22" i="38"/>
  <c r="C10" i="37"/>
  <c r="L10" i="37"/>
  <c r="D10" i="37"/>
  <c r="M10" i="37"/>
  <c r="E10" i="37"/>
  <c r="N10" i="37"/>
  <c r="L22" i="38"/>
  <c r="F10" i="37"/>
  <c r="O10" i="37"/>
  <c r="M22" i="38"/>
  <c r="G10" i="37"/>
  <c r="P10" i="37"/>
  <c r="N22" i="38"/>
  <c r="H10" i="37"/>
  <c r="Q10" i="37"/>
  <c r="O22" i="38"/>
  <c r="I10" i="37"/>
  <c r="R10" i="37"/>
  <c r="I23" i="38"/>
  <c r="C11" i="37"/>
  <c r="L11" i="37"/>
  <c r="J23" i="38"/>
  <c r="D11" i="37"/>
  <c r="M11" i="37"/>
  <c r="K23" i="38"/>
  <c r="E11" i="37"/>
  <c r="N11" i="37"/>
  <c r="F11" i="37"/>
  <c r="O11" i="37"/>
  <c r="G11" i="37"/>
  <c r="P11" i="37"/>
  <c r="N23" i="38"/>
  <c r="H11" i="37"/>
  <c r="Q11" i="37"/>
  <c r="O23" i="38"/>
  <c r="I11" i="37"/>
  <c r="R11" i="37"/>
  <c r="C12" i="37"/>
  <c r="L12" i="37"/>
  <c r="J24" i="38"/>
  <c r="D12" i="37"/>
  <c r="M12" i="37"/>
  <c r="K24" i="38"/>
  <c r="E12" i="37"/>
  <c r="N12" i="37"/>
  <c r="L24" i="38"/>
  <c r="F12" i="37"/>
  <c r="O12" i="37"/>
  <c r="M24" i="38"/>
  <c r="G12" i="37"/>
  <c r="P12" i="37"/>
  <c r="N24" i="38"/>
  <c r="H12" i="37"/>
  <c r="Q12" i="37"/>
  <c r="I12" i="37"/>
  <c r="R12" i="37"/>
  <c r="I25" i="38"/>
  <c r="C13" i="37"/>
  <c r="L13" i="37"/>
  <c r="J25" i="38"/>
  <c r="D13" i="37"/>
  <c r="M13" i="37"/>
  <c r="K25" i="38"/>
  <c r="E13" i="37"/>
  <c r="N13" i="37"/>
  <c r="L25" i="38"/>
  <c r="F13" i="37"/>
  <c r="O13" i="37"/>
  <c r="M25" i="38"/>
  <c r="G13" i="37"/>
  <c r="P13" i="37"/>
  <c r="N25" i="38"/>
  <c r="H13" i="37"/>
  <c r="Q13" i="37"/>
  <c r="O25" i="38"/>
  <c r="I13" i="37"/>
  <c r="R13" i="37"/>
  <c r="C14" i="37"/>
  <c r="L14" i="37"/>
  <c r="D14" i="37"/>
  <c r="M14" i="37"/>
  <c r="K26" i="38"/>
  <c r="E14" i="37"/>
  <c r="N14" i="37"/>
  <c r="F14" i="37"/>
  <c r="O14" i="37"/>
  <c r="M26" i="38"/>
  <c r="G14" i="37"/>
  <c r="P14" i="37"/>
  <c r="N26" i="38"/>
  <c r="H14" i="37"/>
  <c r="Q14" i="37"/>
  <c r="I14" i="37"/>
  <c r="R14" i="37"/>
  <c r="P7" i="37"/>
  <c r="Y11" i="37"/>
  <c r="AM43" i="38"/>
  <c r="AL43" i="38"/>
  <c r="AK43" i="38"/>
  <c r="AJ43" i="38"/>
  <c r="AI43" i="38"/>
  <c r="AH43" i="38"/>
  <c r="AG43" i="38"/>
  <c r="V43" i="38"/>
  <c r="O43" i="38"/>
  <c r="N43" i="38"/>
  <c r="M43" i="38"/>
  <c r="L43" i="38"/>
  <c r="K43" i="38"/>
  <c r="J43" i="38"/>
  <c r="I43" i="38"/>
  <c r="AM42" i="38"/>
  <c r="AL42" i="38"/>
  <c r="AK42" i="38"/>
  <c r="AJ42" i="38"/>
  <c r="AI42" i="38"/>
  <c r="AH42" i="38"/>
  <c r="AG42" i="38"/>
  <c r="AE42" i="38"/>
  <c r="AC42" i="38"/>
  <c r="AB42" i="38"/>
  <c r="Y42" i="38"/>
  <c r="W42" i="38"/>
  <c r="V42" i="38"/>
  <c r="U42" i="38"/>
  <c r="T42" i="38"/>
  <c r="Q42" i="38"/>
  <c r="O42" i="38"/>
  <c r="N42" i="38"/>
  <c r="M42" i="38"/>
  <c r="L42" i="38"/>
  <c r="K42" i="38"/>
  <c r="J42" i="38"/>
  <c r="I42" i="38"/>
  <c r="AM41" i="38"/>
  <c r="AL41" i="38"/>
  <c r="AK41" i="38"/>
  <c r="AJ41" i="38"/>
  <c r="AI41" i="38"/>
  <c r="AH41" i="38"/>
  <c r="AG41" i="38"/>
  <c r="AD41" i="38"/>
  <c r="AA41" i="38"/>
  <c r="Z41" i="38"/>
  <c r="V41" i="38"/>
  <c r="S41" i="38"/>
  <c r="R41" i="38"/>
  <c r="O41" i="38"/>
  <c r="N41" i="38"/>
  <c r="M41" i="38"/>
  <c r="L41" i="38"/>
  <c r="K41" i="38"/>
  <c r="J41" i="38"/>
  <c r="I41" i="38"/>
  <c r="AM40" i="38"/>
  <c r="AL40" i="38"/>
  <c r="AK40" i="38"/>
  <c r="AJ40" i="38"/>
  <c r="AI40" i="38"/>
  <c r="AH40" i="38"/>
  <c r="AG40" i="38"/>
  <c r="AA40" i="38"/>
  <c r="Z40" i="38"/>
  <c r="Y40" i="38"/>
  <c r="V40" i="38"/>
  <c r="S40" i="38"/>
  <c r="R40" i="38"/>
  <c r="Q40" i="38"/>
  <c r="O40" i="38"/>
  <c r="N40" i="38"/>
  <c r="M40" i="38"/>
  <c r="L40" i="38"/>
  <c r="K40" i="38"/>
  <c r="J40" i="38"/>
  <c r="I40" i="38"/>
  <c r="AM39" i="38"/>
  <c r="AL39" i="38"/>
  <c r="AK39" i="38"/>
  <c r="AJ39" i="38"/>
  <c r="AI39" i="38"/>
  <c r="AH39" i="38"/>
  <c r="AG39" i="38"/>
  <c r="V39" i="38"/>
  <c r="U39" i="38"/>
  <c r="T39" i="38"/>
  <c r="O39" i="38"/>
  <c r="N39" i="38"/>
  <c r="M39" i="38"/>
  <c r="L39" i="38"/>
  <c r="K39" i="38"/>
  <c r="J39" i="38"/>
  <c r="I39" i="38"/>
  <c r="AM38" i="38"/>
  <c r="AL38" i="38"/>
  <c r="AK38" i="38"/>
  <c r="AJ38" i="38"/>
  <c r="AI38" i="38"/>
  <c r="AH38" i="38"/>
  <c r="AG38" i="38"/>
  <c r="AB38" i="38"/>
  <c r="Y38" i="38"/>
  <c r="U38" i="38"/>
  <c r="T38" i="38"/>
  <c r="Q38" i="38"/>
  <c r="O38" i="38"/>
  <c r="N38" i="38"/>
  <c r="M38" i="38"/>
  <c r="L38" i="38"/>
  <c r="K38" i="38"/>
  <c r="J38" i="38"/>
  <c r="I38" i="38"/>
  <c r="AM37" i="38"/>
  <c r="AL37" i="38"/>
  <c r="AK37" i="38"/>
  <c r="AJ37" i="38"/>
  <c r="AI37" i="38"/>
  <c r="AH37" i="38"/>
  <c r="AG37" i="38"/>
  <c r="T37" i="38"/>
  <c r="R37" i="38"/>
  <c r="O37" i="38"/>
  <c r="N37" i="38"/>
  <c r="M37" i="38"/>
  <c r="L37" i="38"/>
  <c r="K37" i="38"/>
  <c r="J37" i="38"/>
  <c r="I37" i="38"/>
  <c r="N38" i="17"/>
  <c r="E9" i="36"/>
  <c r="I38" i="17"/>
  <c r="E8" i="36"/>
  <c r="D38" i="17"/>
  <c r="E7" i="36"/>
  <c r="E26" i="36"/>
  <c r="E25" i="36"/>
  <c r="E24" i="36"/>
  <c r="E23" i="36"/>
  <c r="E22" i="36"/>
  <c r="E21" i="36"/>
  <c r="E20" i="36"/>
  <c r="Q13" i="36"/>
  <c r="F44" i="17"/>
  <c r="F46" i="17"/>
  <c r="F45" i="17"/>
  <c r="F48" i="17"/>
  <c r="F47" i="17"/>
  <c r="F49" i="17"/>
  <c r="F50" i="17"/>
  <c r="H20" i="24"/>
  <c r="J20" i="24"/>
  <c r="I20" i="24"/>
  <c r="K20" i="24"/>
  <c r="L20" i="24"/>
  <c r="N20" i="24"/>
  <c r="H14" i="24"/>
  <c r="I14" i="24"/>
  <c r="J14" i="24"/>
  <c r="K14" i="24"/>
  <c r="L14" i="24"/>
  <c r="N14" i="24"/>
  <c r="N26" i="24"/>
  <c r="C9" i="36"/>
  <c r="C8" i="36"/>
  <c r="C7" i="36"/>
  <c r="W16" i="36"/>
  <c r="V16" i="36"/>
  <c r="U16" i="36"/>
  <c r="T16" i="36"/>
  <c r="S16" i="36"/>
  <c r="R16" i="36"/>
  <c r="Q16" i="36"/>
  <c r="P16" i="36"/>
  <c r="O16" i="36"/>
  <c r="N16" i="36"/>
  <c r="M16" i="36"/>
  <c r="AN16" i="36"/>
  <c r="AM16" i="36"/>
  <c r="AL16" i="36"/>
  <c r="AK16" i="36"/>
  <c r="AJ16" i="36"/>
  <c r="AI16" i="36"/>
  <c r="AH16" i="36"/>
  <c r="AG16" i="36"/>
  <c r="AF16" i="36"/>
  <c r="AE16" i="36"/>
  <c r="AD16" i="36"/>
  <c r="W15" i="36"/>
  <c r="V15" i="36"/>
  <c r="U15" i="36"/>
  <c r="T15" i="36"/>
  <c r="S15" i="36"/>
  <c r="R15" i="36"/>
  <c r="Q15" i="36"/>
  <c r="P15" i="36"/>
  <c r="O15" i="36"/>
  <c r="N15" i="36"/>
  <c r="M15" i="36"/>
  <c r="AN15" i="36"/>
  <c r="AM15" i="36"/>
  <c r="AL15" i="36"/>
  <c r="AK15" i="36"/>
  <c r="AJ15" i="36"/>
  <c r="AI15" i="36"/>
  <c r="AH15" i="36"/>
  <c r="AG15" i="36"/>
  <c r="AF15" i="36"/>
  <c r="AE15" i="36"/>
  <c r="AD15" i="36"/>
  <c r="W14" i="36"/>
  <c r="V14" i="36"/>
  <c r="U14" i="36"/>
  <c r="T14" i="36"/>
  <c r="S14" i="36"/>
  <c r="R14" i="36"/>
  <c r="Q14" i="36"/>
  <c r="P14" i="36"/>
  <c r="O14" i="36"/>
  <c r="N14" i="36"/>
  <c r="M14" i="36"/>
  <c r="AN14" i="36"/>
  <c r="AM14" i="36"/>
  <c r="AL14" i="36"/>
  <c r="AK14" i="36"/>
  <c r="AJ14" i="36"/>
  <c r="AI14" i="36"/>
  <c r="AH14" i="36"/>
  <c r="AG14" i="36"/>
  <c r="AF14" i="36"/>
  <c r="AE14" i="36"/>
  <c r="AD14" i="36"/>
  <c r="W13" i="36"/>
  <c r="V13" i="36"/>
  <c r="U13" i="36"/>
  <c r="T13" i="36"/>
  <c r="S13" i="36"/>
  <c r="R13" i="36"/>
  <c r="P13" i="36"/>
  <c r="O13" i="36"/>
  <c r="N13" i="36"/>
  <c r="M13" i="36"/>
  <c r="AN13" i="36"/>
  <c r="AM13" i="36"/>
  <c r="AL13" i="36"/>
  <c r="AK13" i="36"/>
  <c r="AJ13" i="36"/>
  <c r="AI13" i="36"/>
  <c r="AH13" i="36"/>
  <c r="AG13" i="36"/>
  <c r="AF13" i="36"/>
  <c r="AE13" i="36"/>
  <c r="AD13" i="36"/>
  <c r="W12" i="36"/>
  <c r="V12" i="36"/>
  <c r="U12" i="36"/>
  <c r="T12" i="36"/>
  <c r="S12" i="36"/>
  <c r="R12" i="36"/>
  <c r="Q12" i="36"/>
  <c r="P12" i="36"/>
  <c r="O12" i="36"/>
  <c r="N12" i="36"/>
  <c r="M12" i="36"/>
  <c r="AN12" i="36"/>
  <c r="AM12" i="36"/>
  <c r="AL12" i="36"/>
  <c r="AK12" i="36"/>
  <c r="AJ12" i="36"/>
  <c r="AI12" i="36"/>
  <c r="AH12" i="36"/>
  <c r="AG12" i="36"/>
  <c r="AF12" i="36"/>
  <c r="AE12" i="36"/>
  <c r="AD12" i="36"/>
  <c r="W11" i="36"/>
  <c r="V11" i="36"/>
  <c r="U11" i="36"/>
  <c r="T11" i="36"/>
  <c r="S11" i="36"/>
  <c r="R11" i="36"/>
  <c r="Q11" i="36"/>
  <c r="P11" i="36"/>
  <c r="O11" i="36"/>
  <c r="N11" i="36"/>
  <c r="M11" i="36"/>
  <c r="AN11" i="36"/>
  <c r="AM11" i="36"/>
  <c r="AL11" i="36"/>
  <c r="AK11" i="36"/>
  <c r="AJ11" i="36"/>
  <c r="AI11" i="36"/>
  <c r="AH11" i="36"/>
  <c r="AG11" i="36"/>
  <c r="AF11" i="36"/>
  <c r="AE11" i="36"/>
  <c r="AD11" i="36"/>
  <c r="W10" i="36"/>
  <c r="V10" i="36"/>
  <c r="U10" i="36"/>
  <c r="T10" i="36"/>
  <c r="S10" i="36"/>
  <c r="R10" i="36"/>
  <c r="Q10" i="36"/>
  <c r="P10" i="36"/>
  <c r="O10" i="36"/>
  <c r="N10" i="36"/>
  <c r="M10" i="36"/>
  <c r="AN10" i="36"/>
  <c r="AM10" i="36"/>
  <c r="AL10" i="36"/>
  <c r="AK10" i="36"/>
  <c r="AJ10" i="36"/>
  <c r="AI10" i="36"/>
  <c r="AH10" i="36"/>
  <c r="AG10" i="36"/>
  <c r="AF10" i="36"/>
  <c r="AE10" i="36"/>
  <c r="AD10" i="36"/>
  <c r="W9" i="36"/>
  <c r="V9" i="36"/>
  <c r="U9" i="36"/>
  <c r="T9" i="36"/>
  <c r="S9" i="36"/>
  <c r="R9" i="36"/>
  <c r="Q9" i="36"/>
  <c r="P9" i="36"/>
  <c r="O9" i="36"/>
  <c r="N9" i="36"/>
  <c r="M9" i="36"/>
  <c r="AN9" i="36"/>
  <c r="AM9" i="36"/>
  <c r="AL9" i="36"/>
  <c r="AK9" i="36"/>
  <c r="AJ9" i="36"/>
  <c r="AI9" i="36"/>
  <c r="AH9" i="36"/>
  <c r="AG9" i="36"/>
  <c r="AF9" i="36"/>
  <c r="AE9" i="36"/>
  <c r="AD9" i="36"/>
  <c r="W8" i="36"/>
  <c r="V8" i="36"/>
  <c r="U8" i="36"/>
  <c r="T8" i="36"/>
  <c r="S8" i="36"/>
  <c r="R8" i="36"/>
  <c r="Q8" i="36"/>
  <c r="P8" i="36"/>
  <c r="O8" i="36"/>
  <c r="N8" i="36"/>
  <c r="M8" i="36"/>
  <c r="AN8" i="36"/>
  <c r="AM8" i="36"/>
  <c r="AL8" i="36"/>
  <c r="AK8" i="36"/>
  <c r="AJ8" i="36"/>
  <c r="AI8" i="36"/>
  <c r="AH8" i="36"/>
  <c r="AG8" i="36"/>
  <c r="AF8" i="36"/>
  <c r="AE8" i="36"/>
  <c r="AD8" i="36"/>
  <c r="W7" i="36"/>
  <c r="V7" i="36"/>
  <c r="U7" i="36"/>
  <c r="T7" i="36"/>
  <c r="S7" i="36"/>
  <c r="R7" i="36"/>
  <c r="Q7" i="36"/>
  <c r="P7" i="36"/>
  <c r="O7" i="36"/>
  <c r="N7" i="36"/>
  <c r="M7" i="36"/>
  <c r="AN7" i="36"/>
  <c r="AM7" i="36"/>
  <c r="AL7" i="36"/>
  <c r="AK7" i="36"/>
  <c r="AJ7" i="36"/>
  <c r="AI7" i="36"/>
  <c r="AH7" i="36"/>
  <c r="AG7" i="36"/>
  <c r="AF7" i="36"/>
  <c r="AE7" i="36"/>
  <c r="AD7" i="36"/>
  <c r="W6" i="36"/>
  <c r="V6" i="36"/>
  <c r="U6" i="36"/>
  <c r="T6" i="36"/>
  <c r="S6" i="36"/>
  <c r="R6" i="36"/>
  <c r="Q6" i="36"/>
  <c r="P6" i="36"/>
  <c r="O6" i="36"/>
  <c r="N6" i="36"/>
  <c r="M6" i="36"/>
  <c r="AN6" i="36"/>
  <c r="AM6" i="36"/>
  <c r="AL6" i="36"/>
  <c r="AK6" i="36"/>
  <c r="AJ6" i="36"/>
  <c r="AI6" i="36"/>
  <c r="AH6" i="36"/>
  <c r="AG6" i="36"/>
  <c r="AF6" i="36"/>
  <c r="AE6" i="36"/>
  <c r="AD6" i="36"/>
  <c r="E26" i="20"/>
  <c r="E9" i="20"/>
  <c r="E31" i="20"/>
  <c r="E30" i="20"/>
  <c r="E29" i="20"/>
  <c r="E28" i="20"/>
  <c r="E27" i="20"/>
  <c r="E25" i="20"/>
  <c r="E24" i="20"/>
  <c r="E23" i="20"/>
  <c r="E22" i="20"/>
  <c r="E21" i="20"/>
  <c r="E20" i="20"/>
  <c r="E19" i="20"/>
  <c r="E18" i="20"/>
  <c r="E17" i="20"/>
  <c r="E16" i="20"/>
  <c r="E15" i="20"/>
  <c r="E14" i="20"/>
  <c r="E13" i="20"/>
  <c r="E11" i="20"/>
  <c r="E10" i="20"/>
  <c r="H11" i="21"/>
  <c r="H12" i="21"/>
  <c r="H13" i="21"/>
  <c r="H14" i="21"/>
  <c r="H15" i="21"/>
  <c r="H16" i="21"/>
  <c r="H17" i="21"/>
  <c r="H18" i="21"/>
  <c r="H19" i="21"/>
  <c r="H20" i="21"/>
  <c r="H21" i="21"/>
  <c r="B19" i="20"/>
  <c r="B31" i="20"/>
  <c r="B25" i="20"/>
  <c r="E37" i="20"/>
  <c r="E39" i="20"/>
  <c r="E41" i="20"/>
  <c r="F39"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1" authorId="0" shapeId="0" xr:uid="{A6AE6EF1-F44E-4A8D-A230-A3DDD44B4577}">
      <text>
        <r>
          <rPr>
            <b/>
            <sz val="9"/>
            <color indexed="81"/>
            <rFont val="Tahoma"/>
            <family val="2"/>
          </rPr>
          <t>Maintain / Improve water quality</t>
        </r>
        <r>
          <rPr>
            <sz val="9"/>
            <color indexed="81"/>
            <rFont val="Tahoma"/>
            <family val="2"/>
          </rPr>
          <t xml:space="preserve">
</t>
        </r>
      </text>
    </comment>
    <comment ref="E11" authorId="0" shapeId="0" xr:uid="{00000000-0006-0000-0100-000001000000}">
      <text>
        <r>
          <rPr>
            <sz val="9"/>
            <color indexed="81"/>
            <rFont val="Tahoma"/>
            <family val="2"/>
          </rPr>
          <t>0 = 0% clearing
2= 20% e.g.rural
4=40% e.g. low density res
6=60% e.g. mid density res
8=80% e.g. high density res
9=90% e.g. industrial
10 = 100% clearing
Refer: Music Guideline Appendix B - typical values
Measure: aerial photos % clearing</t>
        </r>
      </text>
    </comment>
    <comment ref="J11" authorId="0" shapeId="0" xr:uid="{00000000-0006-0000-0100-000002000000}">
      <text>
        <r>
          <rPr>
            <sz val="9"/>
            <color indexed="81"/>
            <rFont val="Tahoma"/>
            <family val="2"/>
          </rPr>
          <t>How sensitive is the waterway to sediment?
0=not sensitive 
10=seagrass, aquatic veg relies on light 
Would a sediment basin have much impact on waterway health?
0= no
10=yes
Refer HLW reportcard</t>
        </r>
      </text>
    </comment>
    <comment ref="O11" authorId="0" shapeId="0" xr:uid="{00000000-0006-0000-0100-000003000000}">
      <text>
        <r>
          <rPr>
            <sz val="9"/>
            <color indexed="81"/>
            <rFont val="Tahoma"/>
            <family val="2"/>
          </rPr>
          <t xml:space="preserve">0= Tasmania 
10= Northern &amp; Western QLD
Solutions retain water in landscape
Passive irrigation
Street trees
Water Features
Green Roofs
</t>
        </r>
      </text>
    </comment>
    <comment ref="E12" authorId="0" shapeId="0" xr:uid="{00000000-0006-0000-0100-000004000000}">
      <text>
        <r>
          <rPr>
            <sz val="9"/>
            <color indexed="81"/>
            <rFont val="Tahoma"/>
            <family val="2"/>
          </rPr>
          <t xml:space="preserve">0=low risk
5=medium risk
8=high risk
10=dispersive soils 
Refer: BCC Erosion Hazard Assessment
</t>
        </r>
      </text>
    </comment>
    <comment ref="J12" authorId="0" shapeId="0" xr:uid="{00000000-0006-0000-0100-000005000000}">
      <text>
        <r>
          <rPr>
            <sz val="9"/>
            <color indexed="81"/>
            <rFont val="Tahoma"/>
            <family val="2"/>
          </rPr>
          <t>How sensitive is the waterway to nutrient?
0=ocean outfall
5=moreton bay/reef
6=other creek/river
8=sensitive creek/river
10=sensitive waterbody
Would a biobasin have much impact?
0=no
10=yes
Refer: HLW reportcard</t>
        </r>
      </text>
    </comment>
    <comment ref="O12" authorId="0" shapeId="0" xr:uid="{00000000-0006-0000-0100-000006000000}">
      <text>
        <r>
          <rPr>
            <sz val="9"/>
            <color indexed="81"/>
            <rFont val="Tahoma"/>
            <family val="2"/>
          </rPr>
          <t>0= irrigation not needed
10= large sports fields adjacent
Solutions include: Stormwater harvesting and reuse</t>
        </r>
      </text>
    </comment>
    <comment ref="E13" authorId="0" shapeId="0" xr:uid="{00000000-0006-0000-0100-000007000000}">
      <text>
        <r>
          <rPr>
            <sz val="9"/>
            <color indexed="81"/>
            <rFont val="Tahoma"/>
            <family val="2"/>
          </rPr>
          <t>0 = natural catchment
10= industrial
Refer: polutant runoff table MUSIC guideline Table 3.8</t>
        </r>
      </text>
    </comment>
    <comment ref="J13" authorId="0" shapeId="0" xr:uid="{00000000-0006-0000-0100-000008000000}">
      <text>
        <r>
          <rPr>
            <sz val="9"/>
            <color indexed="81"/>
            <rFont val="Tahoma"/>
            <family val="2"/>
          </rPr>
          <t>0=no flooding
6=1%AEP
10=10%AEP
Refer: Local flood risk maps</t>
        </r>
      </text>
    </comment>
    <comment ref="O13" authorId="0" shapeId="0" xr:uid="{00000000-0006-0000-0100-000009000000}">
      <text>
        <r>
          <rPr>
            <sz val="9"/>
            <color indexed="81"/>
            <rFont val="Tahoma"/>
            <family val="2"/>
          </rPr>
          <t>0=inexpensive town water supply
10= high costs or unreliable drinking water supply
Solutions include: Rainwater tanks
Dual pipe</t>
        </r>
      </text>
    </comment>
    <comment ref="E14" authorId="0" shapeId="0" xr:uid="{00000000-0006-0000-0100-00000A000000}">
      <text>
        <r>
          <rPr>
            <sz val="9"/>
            <color indexed="81"/>
            <rFont val="Tahoma"/>
            <family val="2"/>
          </rPr>
          <t>0= natural catchment
6= residential 
10= commercial</t>
        </r>
        <r>
          <rPr>
            <b/>
            <sz val="9"/>
            <color indexed="81"/>
            <rFont val="Tahoma"/>
            <family val="2"/>
          </rPr>
          <t xml:space="preserve">
</t>
        </r>
        <r>
          <rPr>
            <sz val="9"/>
            <color indexed="81"/>
            <rFont val="Tahoma"/>
            <family val="2"/>
          </rPr>
          <t xml:space="preserve">
Refer: MUSIC 
Measure via:GP t/ha </t>
        </r>
      </text>
    </comment>
    <comment ref="J14" authorId="0" shapeId="0" xr:uid="{00000000-0006-0000-0100-00000B000000}">
      <text>
        <r>
          <rPr>
            <sz val="9"/>
            <color indexed="81"/>
            <rFont val="Tahoma"/>
            <family val="2"/>
          </rPr>
          <t>Is there a high need to avoid water restrictions?
Drinking water supply security
Non-potable water used for irrigation
Refer: water $/L</t>
        </r>
      </text>
    </comment>
    <comment ref="O14" authorId="0" shapeId="0" xr:uid="{00000000-0006-0000-0100-00000C000000}">
      <text>
        <r>
          <rPr>
            <sz val="9"/>
            <color indexed="81"/>
            <rFont val="Tahoma"/>
            <family val="2"/>
          </rPr>
          <t>0=no groundwater reserves 
10= GW needs replenishing
Solutions include:
Infiltration
Aquifer storage and reuse</t>
        </r>
      </text>
    </comment>
    <comment ref="E15" authorId="0" shapeId="0" xr:uid="{00000000-0006-0000-0100-00000D000000}">
      <text>
        <r>
          <rPr>
            <sz val="9"/>
            <color indexed="81"/>
            <rFont val="Tahoma"/>
            <family val="2"/>
          </rPr>
          <t>0=no flow increase
6= residential sites
10= industrial sites
Refer: ARR or QUDM
Measure via: Coefficient of Runoff or Mean Annual Runoff</t>
        </r>
      </text>
    </comment>
    <comment ref="J15" authorId="0" shapeId="0" xr:uid="{00000000-0006-0000-0100-00000E000000}">
      <text>
        <r>
          <rPr>
            <sz val="9"/>
            <color indexed="81"/>
            <rFont val="Tahoma"/>
            <family val="2"/>
          </rPr>
          <t>0= no groundwater resources
10= groundwater is important source of water
Refer: groundwater mapping DES</t>
        </r>
      </text>
    </comment>
    <comment ref="O15" authorId="0" shapeId="0" xr:uid="{00000000-0006-0000-0100-00000F000000}">
      <text>
        <r>
          <rPr>
            <sz val="9"/>
            <color indexed="81"/>
            <rFont val="Tahoma"/>
            <family val="2"/>
          </rPr>
          <t xml:space="preserve">0= no riparian area
10= incised channel disconnected floodplain, species dieback
Solutions include: SW flow distribution / level spreaders
channel works
</t>
        </r>
      </text>
    </comment>
    <comment ref="E16" authorId="0" shapeId="0" xr:uid="{00000000-0006-0000-0100-000010000000}">
      <text>
        <r>
          <rPr>
            <sz val="9"/>
            <color indexed="81"/>
            <rFont val="Tahoma"/>
            <family val="2"/>
          </rPr>
          <t>0= 0%
10=100%
Refer: Aerial photos or MUSIC guideline Appendix B for typical values
Measure: % impervious</t>
        </r>
      </text>
    </comment>
    <comment ref="J16" authorId="0" shapeId="0" xr:uid="{00000000-0006-0000-0100-000011000000}">
      <text>
        <r>
          <rPr>
            <sz val="9"/>
            <color indexed="81"/>
            <rFont val="Tahoma"/>
            <family val="2"/>
          </rPr>
          <t>0=none present
10= RAMSAR wetlands
Refer: state wetland mapping</t>
        </r>
      </text>
    </comment>
    <comment ref="O16" authorId="0" shapeId="0" xr:uid="{00000000-0006-0000-0100-000012000000}">
      <text>
        <r>
          <rPr>
            <sz val="9"/>
            <color indexed="81"/>
            <rFont val="Tahoma"/>
            <family val="2"/>
          </rPr>
          <t>0=not warranted
10= badly needed
refer RE mapping</t>
        </r>
      </text>
    </comment>
    <comment ref="E17" authorId="0" shapeId="0" xr:uid="{00000000-0006-0000-0100-000013000000}">
      <text>
        <r>
          <rPr>
            <sz val="9"/>
            <color indexed="81"/>
            <rFont val="Tahoma"/>
            <family val="2"/>
          </rPr>
          <t>0= no
5=1%AEP
10= 10%AEP
Refer: ARR or QUDM
Local Flood Risk Maps</t>
        </r>
      </text>
    </comment>
    <comment ref="J17" authorId="0" shapeId="0" xr:uid="{00000000-0006-0000-0100-000014000000}">
      <text>
        <r>
          <rPr>
            <sz val="9"/>
            <color indexed="81"/>
            <rFont val="Tahoma"/>
            <family val="2"/>
          </rPr>
          <t>0=not present
10=first order creeks
Refer local mapping
consider quality</t>
        </r>
      </text>
    </comment>
    <comment ref="O17" authorId="0" shapeId="0" xr:uid="{00000000-0006-0000-0100-000015000000}">
      <text>
        <r>
          <rPr>
            <sz val="9"/>
            <color indexed="81"/>
            <rFont val="Tahoma"/>
            <family val="2"/>
          </rPr>
          <t>0=not warranted
10= badly needed
Refer RE Mapping</t>
        </r>
      </text>
    </comment>
    <comment ref="B18" authorId="0" shapeId="0" xr:uid="{230AE303-781A-4FEB-A341-8E68B3E982B4}">
      <text>
        <r>
          <rPr>
            <b/>
            <sz val="9"/>
            <color indexed="81"/>
            <rFont val="Tahoma"/>
            <family val="2"/>
          </rPr>
          <t>Protect and restore waterway health</t>
        </r>
      </text>
    </comment>
    <comment ref="E18" authorId="0" shapeId="0" xr:uid="{00000000-0006-0000-0100-000016000000}">
      <text>
        <r>
          <rPr>
            <sz val="9"/>
            <color indexed="81"/>
            <rFont val="Tahoma"/>
            <family val="2"/>
          </rPr>
          <t>0=riparian veg intact 50m
2= 25m
5=5m
10=no riparian veg</t>
        </r>
        <r>
          <rPr>
            <b/>
            <sz val="9"/>
            <color indexed="81"/>
            <rFont val="Tahoma"/>
            <family val="2"/>
          </rPr>
          <t xml:space="preserve">
</t>
        </r>
        <r>
          <rPr>
            <sz val="9"/>
            <color indexed="81"/>
            <rFont val="Tahoma"/>
            <family val="2"/>
          </rPr>
          <t>measure: from top of bank
via aerial photo or field survey
consider quality</t>
        </r>
      </text>
    </comment>
    <comment ref="J18" authorId="0" shapeId="0" xr:uid="{00000000-0006-0000-0100-000017000000}">
      <text>
        <r>
          <rPr>
            <sz val="9"/>
            <color indexed="81"/>
            <rFont val="Tahoma"/>
            <family val="2"/>
          </rPr>
          <t xml:space="preserve">0= not present
10=  high order waterways
Refer state mapping 
consider quality </t>
        </r>
      </text>
    </comment>
    <comment ref="O18" authorId="0" shapeId="0" xr:uid="{00000000-0006-0000-0100-000018000000}">
      <text>
        <r>
          <rPr>
            <sz val="9"/>
            <color indexed="81"/>
            <rFont val="Tahoma"/>
            <family val="2"/>
          </rPr>
          <t>0=not warranted
10= badly needed
Solutions incl;ude: Snags
Hollows, Burrows,
Gravel beds
Managroves</t>
        </r>
      </text>
    </comment>
    <comment ref="E19" authorId="0" shapeId="0" xr:uid="{00000000-0006-0000-0100-000019000000}">
      <text>
        <r>
          <rPr>
            <sz val="9"/>
            <color indexed="81"/>
            <rFont val="Tahoma"/>
            <family val="2"/>
          </rPr>
          <t xml:space="preserve">Unintended public access: e.g. 
SUV, motorbike trails
Pets and Livestock 
Gravel roads with crossings
</t>
        </r>
      </text>
    </comment>
    <comment ref="J19" authorId="0" shapeId="0" xr:uid="{00000000-0006-0000-0100-00001A000000}">
      <text>
        <r>
          <rPr>
            <sz val="9"/>
            <color indexed="81"/>
            <rFont val="Tahoma"/>
            <family val="2"/>
          </rPr>
          <t>0= concrete drain
10= rich habitat
Refer HEV and Local Mapping</t>
        </r>
      </text>
    </comment>
    <comment ref="O19" authorId="0" shapeId="0" xr:uid="{00000000-0006-0000-0100-00001B000000}">
      <text>
        <r>
          <rPr>
            <sz val="9"/>
            <color indexed="81"/>
            <rFont val="Tahoma"/>
            <family val="2"/>
          </rPr>
          <t>0=not warranted
10= badly needed
Solutions include:
Fish Passage</t>
        </r>
      </text>
    </comment>
    <comment ref="E20" authorId="0" shapeId="0" xr:uid="{00000000-0006-0000-0100-00001C000000}">
      <text>
        <r>
          <rPr>
            <sz val="9"/>
            <color indexed="81"/>
            <rFont val="Tahoma"/>
            <family val="2"/>
          </rPr>
          <t>Aquatic weeds: e.g.
Salvinia, Hymenachne, Water Hyacinth, Para Grass
Terestrial weeds:
Cats Claw Creeper
Lantana, Camphor Laurel</t>
        </r>
      </text>
    </comment>
    <comment ref="J20" authorId="0" shapeId="0" xr:uid="{00000000-0006-0000-0100-00001D000000}">
      <text>
        <r>
          <rPr>
            <sz val="9"/>
            <color indexed="81"/>
            <rFont val="Tahoma"/>
            <family val="2"/>
          </rPr>
          <t>0= no adjacent habitat
10= conservation areas adjacent
Refer RE Mapping</t>
        </r>
      </text>
    </comment>
    <comment ref="O20" authorId="0" shapeId="0" xr:uid="{00000000-0006-0000-0100-00001E000000}">
      <text>
        <r>
          <rPr>
            <sz val="9"/>
            <color indexed="81"/>
            <rFont val="Tahoma"/>
            <family val="2"/>
          </rPr>
          <t>0=not warranted
10= badly needed
Refer HLW Reportcard</t>
        </r>
      </text>
    </comment>
    <comment ref="E21" authorId="0" shapeId="0" xr:uid="{00000000-0006-0000-0100-00001F000000}">
      <text>
        <r>
          <rPr>
            <sz val="9"/>
            <color indexed="81"/>
            <rFont val="Tahoma"/>
            <family val="2"/>
          </rPr>
          <t>Invasive species:  e.g. Talapia
Carp
Feral cats 
Foxes
Cane toads</t>
        </r>
      </text>
    </comment>
    <comment ref="J21" authorId="0" shapeId="0" xr:uid="{00000000-0006-0000-0100-000020000000}">
      <text>
        <r>
          <rPr>
            <sz val="9"/>
            <color indexed="81"/>
            <rFont val="Tahoma"/>
            <family val="2"/>
          </rPr>
          <t>0= waterway disconected e.g. weirs
10= full connectivity
refer fish barrier prioritisation mapping</t>
        </r>
      </text>
    </comment>
    <comment ref="O21" authorId="0" shapeId="0" xr:uid="{00000000-0006-0000-0100-000021000000}">
      <text>
        <r>
          <rPr>
            <sz val="9"/>
            <color indexed="81"/>
            <rFont val="Tahoma"/>
            <family val="2"/>
          </rPr>
          <t>0=not warranted
10= access points badly needed
Refer HLW Reportcard</t>
        </r>
      </text>
    </comment>
    <comment ref="E22" authorId="0" shapeId="0" xr:uid="{00000000-0006-0000-0100-000022000000}">
      <text>
        <r>
          <rPr>
            <sz val="9"/>
            <color indexed="81"/>
            <rFont val="Tahoma"/>
            <family val="2"/>
          </rPr>
          <t>Aquatic niches:
(snags,
depressions, gravel beds, mangroves)
Terestrial niches:
(nesting sites, hollows, long grass, burrows)</t>
        </r>
      </text>
    </comment>
    <comment ref="J22" authorId="0" shapeId="0" xr:uid="{00000000-0006-0000-0100-000023000000}">
      <text>
        <r>
          <rPr>
            <sz val="9"/>
            <color indexed="81"/>
            <rFont val="Tahoma"/>
            <family val="2"/>
          </rPr>
          <t>0= little functioning ecosystem value
10= high concern / endangered species
Refer MSES mapping</t>
        </r>
      </text>
    </comment>
    <comment ref="O22" authorId="0" shapeId="0" xr:uid="{00000000-0006-0000-0100-000024000000}">
      <text>
        <r>
          <rPr>
            <sz val="9"/>
            <color indexed="81"/>
            <rFont val="Tahoma"/>
            <family val="2"/>
          </rPr>
          <t>0=not warranted
10= badly needed
Refer: Historical Society
Indigenous Groups</t>
        </r>
      </text>
    </comment>
    <comment ref="E23" authorId="0" shapeId="0" xr:uid="{00000000-0006-0000-0100-000025000000}">
      <text>
        <r>
          <rPr>
            <sz val="9"/>
            <color indexed="81"/>
            <rFont val="Tahoma"/>
            <family val="2"/>
          </rPr>
          <t>0= no
10= culvert or weir with 100mm drop 
Refer: fishway planning and design guidelines JCU</t>
        </r>
      </text>
    </comment>
    <comment ref="J23" authorId="0" shapeId="0" xr:uid="{00000000-0006-0000-0100-000026000000}">
      <text>
        <r>
          <rPr>
            <sz val="9"/>
            <color indexed="81"/>
            <rFont val="Tahoma"/>
            <family val="2"/>
          </rPr>
          <t>0=no community access
10=boat ramps
kayak launch
accessable beaches
Refer: HLW reportcard</t>
        </r>
      </text>
    </comment>
    <comment ref="O23" authorId="0" shapeId="0" xr:uid="{00000000-0006-0000-0100-000027000000}">
      <text>
        <r>
          <rPr>
            <sz val="9"/>
            <color indexed="81"/>
            <rFont val="Tahoma"/>
            <family val="2"/>
          </rPr>
          <t>0=no
5=facility within 500m
10=facility within 200m</t>
        </r>
      </text>
    </comment>
    <comment ref="B24" authorId="0" shapeId="0" xr:uid="{757D5531-5271-404A-8945-1B50503A64F3}">
      <text>
        <r>
          <rPr>
            <b/>
            <sz val="9"/>
            <color indexed="81"/>
            <rFont val="Tahoma"/>
            <family val="2"/>
          </rPr>
          <t>Enhance community quality of life</t>
        </r>
      </text>
    </comment>
    <comment ref="E24" authorId="0" shapeId="0" xr:uid="{00000000-0006-0000-0100-000028000000}">
      <text>
        <r>
          <rPr>
            <sz val="9"/>
            <color indexed="81"/>
            <rFont val="Tahoma"/>
            <family val="2"/>
          </rPr>
          <t>Hazards: e.g. 
Fast flowing / deep Flood water
Open water
Falls
Entrapment
Refer QUDM &amp; CPTED</t>
        </r>
      </text>
    </comment>
    <comment ref="J24" authorId="0" shapeId="0" xr:uid="{00000000-0006-0000-0100-000029000000}">
      <text>
        <r>
          <rPr>
            <sz val="9"/>
            <color indexed="81"/>
            <rFont val="Tahoma"/>
            <family val="2"/>
          </rPr>
          <t>0=apathetic community
10=highly engaged
Refer HLW reportcard</t>
        </r>
      </text>
    </comment>
    <comment ref="O24" authorId="0" shapeId="0" xr:uid="{00000000-0006-0000-0100-00002A000000}">
      <text>
        <r>
          <rPr>
            <sz val="9"/>
            <color indexed="81"/>
            <rFont val="Tahoma"/>
            <family val="2"/>
          </rPr>
          <t>0=no
5=facility within 500m
10=facility within 200m</t>
        </r>
      </text>
    </comment>
    <comment ref="E25" authorId="0" shapeId="0" xr:uid="{00000000-0006-0000-0100-00002B000000}">
      <text>
        <r>
          <rPr>
            <sz val="9"/>
            <color indexed="81"/>
            <rFont val="Tahoma"/>
            <family val="2"/>
          </rPr>
          <t>0= high quality urban design (e.g. South Bank)
10= aged, poorly maintained, vandalised</t>
        </r>
      </text>
    </comment>
    <comment ref="J25" authorId="0" shapeId="0" xr:uid="{00000000-0006-0000-0100-00002C000000}">
      <text>
        <r>
          <rPr>
            <sz val="9"/>
            <color indexed="81"/>
            <rFont val="Tahoma"/>
            <family val="2"/>
          </rPr>
          <t>0= concrete drain
10= Kangaroo Point, New Farm Park
important vistas
benches
BBQ spots
important for inner city and aged care</t>
        </r>
      </text>
    </comment>
    <comment ref="O25" authorId="0" shapeId="0" xr:uid="{00000000-0006-0000-0100-00002D000000}">
      <text>
        <r>
          <rPr>
            <sz val="9"/>
            <color indexed="81"/>
            <rFont val="Tahoma"/>
            <family val="2"/>
          </rPr>
          <t>0=no
5=school within 500m
10=school within 200m</t>
        </r>
      </text>
    </comment>
    <comment ref="E26" authorId="0" shapeId="0" xr:uid="{00000000-0006-0000-0100-00002E000000}">
      <text>
        <r>
          <rPr>
            <sz val="9"/>
            <color indexed="81"/>
            <rFont val="Tahoma"/>
            <family val="2"/>
          </rPr>
          <t>0=adjacent parks
10= concrete jungle
Measure via: m2 of park per person</t>
        </r>
      </text>
    </comment>
    <comment ref="J26" authorId="0" shapeId="0" xr:uid="{00000000-0006-0000-0100-00002F000000}">
      <text>
        <r>
          <rPr>
            <sz val="9"/>
            <color indexed="81"/>
            <rFont val="Tahoma"/>
            <family val="2"/>
          </rPr>
          <t>0=not possible
10=adjacent footpaths
biketrails
parks</t>
        </r>
      </text>
    </comment>
    <comment ref="O26" authorId="0" shapeId="0" xr:uid="{00000000-0006-0000-0100-000030000000}">
      <text>
        <r>
          <rPr>
            <sz val="9"/>
            <color indexed="81"/>
            <rFont val="Tahoma"/>
            <family val="2"/>
          </rPr>
          <t>0= no adjacent population
10= CBD
Refer suburb density</t>
        </r>
      </text>
    </comment>
    <comment ref="E27" authorId="0" shapeId="0" xr:uid="{00000000-0006-0000-0100-000031000000}">
      <text>
        <r>
          <rPr>
            <sz val="9"/>
            <color indexed="81"/>
            <rFont val="Tahoma"/>
            <family val="2"/>
          </rPr>
          <t>0= Southbank
10= isolated industrial jail etc 
Measure via: Patronage survey 
Refer: CPTED assessment</t>
        </r>
      </text>
    </comment>
    <comment ref="J27" authorId="0" shapeId="0" xr:uid="{00000000-0006-0000-0100-000032000000}">
      <text>
        <r>
          <rPr>
            <sz val="9"/>
            <color indexed="81"/>
            <rFont val="Tahoma"/>
            <family val="2"/>
          </rPr>
          <t>0= not possible
10= Swimming
Kayaking
Fishing
Boating</t>
        </r>
      </text>
    </comment>
    <comment ref="O27" authorId="0" shapeId="0" xr:uid="{00000000-0006-0000-0100-000033000000}">
      <text>
        <r>
          <rPr>
            <sz val="9"/>
            <color indexed="81"/>
            <rFont val="Tahoma"/>
            <family val="2"/>
          </rPr>
          <t>0=no
5=within 500m
10=within 200m</t>
        </r>
      </text>
    </comment>
    <comment ref="E28" authorId="0" shapeId="0" xr:uid="{00000000-0006-0000-0100-000034000000}">
      <text>
        <r>
          <rPr>
            <sz val="9"/>
            <color indexed="81"/>
            <rFont val="Tahoma"/>
            <family val="2"/>
          </rPr>
          <t xml:space="preserve">0= public open space adjacent to waterway
8= privalaged few have access only
10= no access
Measure via: % of waterway accessable
</t>
        </r>
      </text>
    </comment>
    <comment ref="J28" authorId="0" shapeId="0" xr:uid="{00000000-0006-0000-0100-000035000000}">
      <text>
        <r>
          <rPr>
            <sz val="9"/>
            <color indexed="81"/>
            <rFont val="Tahoma"/>
            <family val="2"/>
          </rPr>
          <t xml:space="preserve">0= little importance
10=adjacent schools
</t>
        </r>
      </text>
    </comment>
    <comment ref="O28" authorId="0" shapeId="0" xr:uid="{00000000-0006-0000-0100-000036000000}">
      <text>
        <r>
          <rPr>
            <sz val="9"/>
            <color indexed="81"/>
            <rFont val="Tahoma"/>
            <family val="2"/>
          </rPr>
          <t>0=no
5=within 500m
10=within 200m</t>
        </r>
      </text>
    </comment>
    <comment ref="E29" authorId="0" shapeId="0" xr:uid="{00000000-0006-0000-0100-000037000000}">
      <text>
        <r>
          <rPr>
            <sz val="9"/>
            <color indexed="81"/>
            <rFont val="Tahoma"/>
            <family val="2"/>
          </rPr>
          <t>0= eco concious
10=apathetic
refer HLW reportcard</t>
        </r>
      </text>
    </comment>
    <comment ref="J29" authorId="0" shapeId="0" xr:uid="{00000000-0006-0000-0100-000038000000}">
      <text>
        <r>
          <rPr>
            <sz val="9"/>
            <color indexed="81"/>
            <rFont val="Tahoma"/>
            <family val="2"/>
          </rPr>
          <t>Are there existing community / habitat groups e.g. Save Our Waterways Now</t>
        </r>
      </text>
    </comment>
    <comment ref="O29" authorId="0" shapeId="0" xr:uid="{00000000-0006-0000-0100-000039000000}">
      <text>
        <r>
          <rPr>
            <sz val="9"/>
            <color indexed="81"/>
            <rFont val="Tahoma"/>
            <family val="2"/>
          </rPr>
          <t>0=no
4=locally important
8=regionally important
10=internationally important</t>
        </r>
      </text>
    </comment>
    <comment ref="E30" authorId="0" shapeId="0" xr:uid="{00000000-0006-0000-0100-00003A000000}">
      <text>
        <r>
          <rPr>
            <sz val="9"/>
            <color indexed="81"/>
            <rFont val="Tahoma"/>
            <family val="2"/>
          </rPr>
          <t>0= public open space adjacent to waterway
10= privalaged few have access only e.g.gated community. rich socio-economic suburbs</t>
        </r>
      </text>
    </comment>
    <comment ref="J30" authorId="0" shapeId="0" xr:uid="{00000000-0006-0000-0100-00003B000000}">
      <text>
        <r>
          <rPr>
            <sz val="9"/>
            <color indexed="81"/>
            <rFont val="Tahoma"/>
            <family val="2"/>
          </rPr>
          <t>0=no
10= fish nurseries 
Aqua ponics
Refer fisheries info</t>
        </r>
      </text>
    </comment>
    <comment ref="O30" authorId="0" shapeId="0" xr:uid="{00000000-0006-0000-0100-00003C000000}">
      <text>
        <r>
          <rPr>
            <sz val="9"/>
            <color indexed="81"/>
            <rFont val="Tahoma"/>
            <family val="2"/>
          </rPr>
          <t>0=not warranted
10= badly needed
Solutions include:
greywater reuse
demand reduction
education</t>
        </r>
      </text>
    </comment>
    <comment ref="B31" authorId="0" shapeId="0" xr:uid="{F7A6D988-4497-4060-91E6-4C289672F204}">
      <text>
        <r>
          <rPr>
            <b/>
            <sz val="9"/>
            <color indexed="81"/>
            <rFont val="Tahoma"/>
            <family val="2"/>
          </rPr>
          <t>Maintain / improve the economic benefit of waterways</t>
        </r>
      </text>
    </comment>
    <comment ref="E31" authorId="0" shapeId="0" xr:uid="{00000000-0006-0000-0100-00003D000000}">
      <text>
        <r>
          <rPr>
            <sz val="9"/>
            <color indexed="81"/>
            <rFont val="Tahoma"/>
            <family val="2"/>
          </rPr>
          <t xml:space="preserve">0= inexpensive
5= average
10= expensive
Refer: CRC Economics BCA Tool </t>
        </r>
      </text>
    </comment>
    <comment ref="J31" authorId="0" shapeId="0" xr:uid="{00000000-0006-0000-0100-00003E000000}">
      <text>
        <r>
          <rPr>
            <sz val="9"/>
            <color indexed="81"/>
            <rFont val="Tahoma"/>
            <family val="2"/>
          </rPr>
          <t>0= not important
10= Gold Coast, Brisbane CBD
Refer: patronage</t>
        </r>
      </text>
    </comment>
    <comment ref="O31" authorId="0" shapeId="0" xr:uid="{00000000-0006-0000-0100-00003F000000}">
      <text>
        <r>
          <rPr>
            <sz val="9"/>
            <color indexed="81"/>
            <rFont val="Tahoma"/>
            <family val="2"/>
          </rPr>
          <t>0=not warranted
10= badly needed
Solutions include:
rainwater tanks 
stormwater havesting
water conservation education</t>
        </r>
      </text>
    </comment>
    <comment ref="E32" authorId="0" shapeId="0" xr:uid="{00000000-0006-0000-0100-000040000000}">
      <text>
        <r>
          <rPr>
            <sz val="9"/>
            <color indexed="81"/>
            <rFont val="Tahoma"/>
            <family val="2"/>
          </rPr>
          <t>0=Cultural drawcard (e.g. South Bank, Eagle St)
2=Public open space (e.g. New Farm Park)
5=Residential Freehold
10= drainage corridor (e.g. pre Small Creek revitalization project)
Refer: land valuation</t>
        </r>
      </text>
    </comment>
    <comment ref="J32" authorId="0" shapeId="0" xr:uid="{00000000-0006-0000-0100-000041000000}">
      <text>
        <r>
          <rPr>
            <sz val="9"/>
            <color indexed="81"/>
            <rFont val="Tahoma"/>
            <family val="2"/>
          </rPr>
          <t>0=Regional/Rural
4=Outer Suburbs 
8=Inner Suburbs
10=CBD
Refer: land valuations</t>
        </r>
      </text>
    </comment>
    <comment ref="O32" authorId="0" shapeId="0" xr:uid="{00000000-0006-0000-0100-000042000000}">
      <text>
        <r>
          <rPr>
            <sz val="9"/>
            <color indexed="81"/>
            <rFont val="Tahoma"/>
            <family val="2"/>
          </rPr>
          <t>0=not warranted
10= badly needed
Solutions include:
low impact design
water reuse
permeable catchments
sponge city</t>
        </r>
      </text>
    </comment>
    <comment ref="E33" authorId="0" shapeId="0" xr:uid="{00000000-0006-0000-0100-000043000000}">
      <text>
        <r>
          <rPr>
            <sz val="9"/>
            <color indexed="81"/>
            <rFont val="Tahoma"/>
            <family val="2"/>
          </rPr>
          <t>0=indefinate durability e.g. Self sustaining natural systems
2= 50 year lifespan structures
10=suceptable to frequent flood/drought damage
short lifespan - frequent renewals
Measure via: infrastructure lifespan</t>
        </r>
      </text>
    </comment>
    <comment ref="J33" authorId="0" shapeId="0" xr:uid="{00000000-0006-0000-0100-000044000000}">
      <text>
        <r>
          <rPr>
            <sz val="9"/>
            <color indexed="81"/>
            <rFont val="Tahoma"/>
            <family val="2"/>
          </rPr>
          <t>0=frequent asset renewal
5= 20 year asset life
8=50year asset life
10=self sustaining</t>
        </r>
        <r>
          <rPr>
            <b/>
            <sz val="9"/>
            <color indexed="81"/>
            <rFont val="Tahoma"/>
            <family val="2"/>
          </rPr>
          <t xml:space="preserve"> </t>
        </r>
      </text>
    </comment>
    <comment ref="O33" authorId="0" shapeId="0" xr:uid="{00000000-0006-0000-0100-000045000000}">
      <text>
        <r>
          <rPr>
            <sz val="9"/>
            <color indexed="81"/>
            <rFont val="Tahoma"/>
            <family val="2"/>
          </rPr>
          <t xml:space="preserve">0=not warranted
10= badly needed
through beautification
flood resilience
water security
</t>
        </r>
      </text>
    </comment>
    <comment ref="E34" authorId="0" shapeId="0" xr:uid="{00000000-0006-0000-0100-000046000000}">
      <text>
        <r>
          <rPr>
            <sz val="9"/>
            <color indexed="81"/>
            <rFont val="Tahoma"/>
            <family val="2"/>
          </rPr>
          <t>0=natural system
1=circular economy
10=toxic catchment e.g. high water and fertiliser use. high waste</t>
        </r>
      </text>
    </comment>
    <comment ref="J34" authorId="0" shapeId="0" xr:uid="{00000000-0006-0000-0100-000047000000}">
      <text>
        <r>
          <rPr>
            <sz val="9"/>
            <color indexed="81"/>
            <rFont val="Tahoma"/>
            <family val="2"/>
          </rPr>
          <t>0=highly manicured landscapes
5= standard WSUD costs
10=selfsustaining natural systems
Measure via: $/ha/yr</t>
        </r>
      </text>
    </comment>
    <comment ref="O34" authorId="0" shapeId="0" xr:uid="{00000000-0006-0000-0100-000048000000}">
      <text>
        <r>
          <rPr>
            <sz val="9"/>
            <color indexed="81"/>
            <rFont val="Tahoma"/>
            <family val="2"/>
          </rPr>
          <t xml:space="preserve">Commodity value per litre
0=rice irrigation
10=stone fruit, vineyards
Water purity
0=wastewater plant inflow
10=drining water supply </t>
        </r>
      </text>
    </comment>
    <comment ref="E35" authorId="0" shapeId="0" xr:uid="{00000000-0006-0000-0100-000049000000}">
      <text>
        <r>
          <rPr>
            <sz val="9"/>
            <color indexed="81"/>
            <rFont val="Tahoma"/>
            <family val="2"/>
          </rPr>
          <t>Will there be enough ecological or social Return on Investment?
0 = high ROI (low impact good for community and cheap)
10 = low ROI (high impact on env. Little benefit to community, expensice)
Refer: CRC economic BCA tool</t>
        </r>
      </text>
    </comment>
    <comment ref="J35" authorId="0" shapeId="0" xr:uid="{00000000-0006-0000-0100-00004A000000}">
      <text>
        <r>
          <rPr>
            <sz val="9"/>
            <color indexed="81"/>
            <rFont val="Tahoma"/>
            <family val="2"/>
          </rPr>
          <t>0= site has low value
10= site has high value
Refer: CRC Economics Tools</t>
        </r>
      </text>
    </comment>
    <comment ref="O35" authorId="0" shapeId="0" xr:uid="{00000000-0006-0000-0100-00004B000000}">
      <text>
        <r>
          <rPr>
            <sz val="9"/>
            <color indexed="81"/>
            <rFont val="Tahoma"/>
            <family val="2"/>
          </rPr>
          <t xml:space="preserve">0=high costs: pumping, treatment, maintenance
10=natural self-sustaining systems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7" authorId="0" shapeId="0" xr:uid="{B6601BF5-2E5D-4A3D-BEF5-13EFAC7073CA}">
      <text>
        <r>
          <rPr>
            <b/>
            <sz val="9"/>
            <color indexed="81"/>
            <rFont val="Tahoma"/>
            <family val="2"/>
          </rPr>
          <t>for catchments with active clearing e.g. greenfield areas</t>
        </r>
      </text>
    </comment>
    <comment ref="M7" authorId="0" shapeId="0" xr:uid="{978B53E9-4EC1-4455-82BB-2F30B33482F4}">
      <text>
        <r>
          <rPr>
            <b/>
            <sz val="9"/>
            <color indexed="81"/>
            <rFont val="Tahoma"/>
            <family val="2"/>
          </rPr>
          <t>for active construction site</t>
        </r>
        <r>
          <rPr>
            <sz val="9"/>
            <color indexed="81"/>
            <rFont val="Tahoma"/>
            <family val="2"/>
          </rPr>
          <t xml:space="preserve">
</t>
        </r>
      </text>
    </comment>
    <comment ref="L15" authorId="0" shapeId="0" xr:uid="{B23EEE1C-E5B8-433A-BA88-1FB77C40F876}">
      <text>
        <r>
          <rPr>
            <b/>
            <sz val="9"/>
            <color indexed="81"/>
            <rFont val="Tahoma"/>
            <family val="2"/>
          </rPr>
          <t>choose this for established urban areas</t>
        </r>
        <r>
          <rPr>
            <sz val="9"/>
            <color indexed="81"/>
            <rFont val="Tahoma"/>
            <family val="2"/>
          </rPr>
          <t xml:space="preserve">
</t>
        </r>
      </text>
    </comment>
    <comment ref="M15" authorId="0" shapeId="0" xr:uid="{817DB4B4-1730-4B6F-BE0E-9E5CFE7864CD}">
      <text>
        <r>
          <rPr>
            <b/>
            <sz val="9"/>
            <color indexed="81"/>
            <rFont val="Tahoma"/>
            <family val="2"/>
          </rPr>
          <t>choose this for established areas</t>
        </r>
      </text>
    </comment>
    <comment ref="M17" authorId="0" shapeId="0" xr:uid="{00000000-0006-0000-0500-000001000000}">
      <text>
        <r>
          <rPr>
            <b/>
            <sz val="9"/>
            <color indexed="81"/>
            <rFont val="Tahoma"/>
            <family val="2"/>
          </rPr>
          <t>SUVs
Motorbikes
Livestock
Pets</t>
        </r>
      </text>
    </comment>
    <comment ref="D37" authorId="0" shapeId="0" xr:uid="{00000000-0006-0000-0500-000002000000}">
      <text>
        <r>
          <rPr>
            <sz val="9"/>
            <color indexed="81"/>
            <rFont val="Tahoma"/>
            <family val="2"/>
          </rPr>
          <t>The waterway start value is sourced from the condition assessment "value" score and converted into a percentage</t>
        </r>
      </text>
    </comment>
    <comment ref="D39" authorId="0" shapeId="0" xr:uid="{00000000-0006-0000-0500-000003000000}">
      <text>
        <r>
          <rPr>
            <sz val="9"/>
            <color indexed="81"/>
            <rFont val="Tahoma"/>
            <family val="2"/>
          </rPr>
          <t>Note: the net change score is indicative only. Weighting criteria should be recalibrated based on local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20" authorId="0" shapeId="0" xr:uid="{CE1FAE7D-7638-481C-8682-7A50FF28A65D}">
      <text>
        <r>
          <rPr>
            <sz val="9"/>
            <color indexed="81"/>
            <rFont val="Tahoma"/>
            <family val="2"/>
          </rPr>
          <t>Scores represent the 'K' value or the average of the Red Green and Blue scores</t>
        </r>
        <r>
          <rPr>
            <sz val="9"/>
            <color indexed="81"/>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F19" authorId="0" shapeId="0" xr:uid="{BEECEBB2-70BF-43EC-84B9-3C2B8E5347FA}">
      <text>
        <r>
          <rPr>
            <sz val="9"/>
            <color indexed="81"/>
            <rFont val="Tahoma"/>
            <family val="2"/>
          </rPr>
          <t>Do not develop</t>
        </r>
      </text>
    </comment>
    <comment ref="AF21" authorId="0" shapeId="0" xr:uid="{AB1A1C86-9DA9-40D8-8B6E-52231ED2BFEF}">
      <text>
        <r>
          <rPr>
            <sz val="9"/>
            <color indexed="81"/>
            <rFont val="Tahoma"/>
            <family val="2"/>
          </rPr>
          <t xml:space="preserve">Topped up by offsets
</t>
        </r>
      </text>
    </comment>
    <comment ref="AF22" authorId="0" shapeId="0" xr:uid="{B267AAD4-7D86-4C9B-BE32-1254483143D4}">
      <text>
        <r>
          <rPr>
            <sz val="9"/>
            <color indexed="81"/>
            <rFont val="Tahoma"/>
            <family val="2"/>
          </rPr>
          <t xml:space="preserve">
Topped up by offsets</t>
        </r>
      </text>
    </comment>
    <comment ref="AF23" authorId="0" shapeId="0" xr:uid="{348E467F-0191-45C2-9106-83FD04F40723}">
      <text>
        <r>
          <rPr>
            <sz val="9"/>
            <color indexed="81"/>
            <rFont val="Tahoma"/>
            <family val="2"/>
          </rPr>
          <t>Business As Usual approach e.g. bioretention</t>
        </r>
      </text>
    </comment>
    <comment ref="AF24" authorId="0" shapeId="0" xr:uid="{8A6015C6-5CC8-4101-9054-2AA65627501E}">
      <text>
        <r>
          <rPr>
            <sz val="9"/>
            <color indexed="81"/>
            <rFont val="Tahoma"/>
            <family val="2"/>
          </rPr>
          <t>Topped up by offsets</t>
        </r>
      </text>
    </comment>
    <comment ref="AF25" authorId="0" shapeId="0" xr:uid="{1CD86BB0-5475-424D-A2B8-ECAC993DA1FA}">
      <text>
        <r>
          <rPr>
            <sz val="9"/>
            <color indexed="81"/>
            <rFont val="Tahoma"/>
            <family val="2"/>
          </rPr>
          <t xml:space="preserve">Topped up by offsets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11" authorId="0" shapeId="0" xr:uid="{A81F53E6-3FCB-4DAB-AA4E-79A7247914F3}">
      <text>
        <r>
          <rPr>
            <b/>
            <sz val="9"/>
            <color indexed="81"/>
            <rFont val="Tahoma"/>
            <charset val="1"/>
          </rPr>
          <t>e.g. potable reuse of reclaimed water = low willingness</t>
        </r>
        <r>
          <rPr>
            <sz val="9"/>
            <color indexed="81"/>
            <rFont val="Tahoma"/>
            <charset val="1"/>
          </rPr>
          <t xml:space="preserve">
</t>
        </r>
      </text>
    </comment>
    <comment ref="F13" authorId="0" shapeId="0" xr:uid="{DF9C36BA-1A88-4214-A174-BF50BFCCA0A6}">
      <text>
        <r>
          <rPr>
            <b/>
            <sz val="9"/>
            <color indexed="81"/>
            <rFont val="Tahoma"/>
            <family val="2"/>
          </rPr>
          <t>e.g. reverse osmosis treatment of stormwater = low affordability</t>
        </r>
        <r>
          <rPr>
            <sz val="9"/>
            <color indexed="81"/>
            <rFont val="Tahoma"/>
            <family val="2"/>
          </rPr>
          <t xml:space="preserve">
</t>
        </r>
      </text>
    </comment>
    <comment ref="L19" authorId="0" shapeId="0" xr:uid="{E3D09532-2FAF-42F7-AD66-703460F8D52F}">
      <text>
        <r>
          <rPr>
            <sz val="9"/>
            <color indexed="81"/>
            <rFont val="Tahoma"/>
            <family val="2"/>
          </rPr>
          <t>in this example we would aim to improve the understanding, value payoff and accountability of bioretention maintenance</t>
        </r>
      </text>
    </comment>
    <comment ref="H22" authorId="0" shapeId="0" xr:uid="{C9E1A0B3-2370-4FC7-B1F2-668E8D14DB1A}">
      <text>
        <r>
          <rPr>
            <b/>
            <sz val="9"/>
            <color indexed="81"/>
            <rFont val="Tahoma"/>
            <family val="2"/>
          </rPr>
          <t>e.g. remove barriers stifling innovation</t>
        </r>
        <r>
          <rPr>
            <sz val="9"/>
            <color indexed="81"/>
            <rFont val="Tahoma"/>
            <family val="2"/>
          </rPr>
          <t xml:space="preserve">
</t>
        </r>
      </text>
    </comment>
    <comment ref="I22" authorId="0" shapeId="0" xr:uid="{AF48655E-7B00-4234-8B3C-24BBA6DA5F5A}">
      <text>
        <r>
          <rPr>
            <b/>
            <sz val="9"/>
            <color indexed="81"/>
            <rFont val="Tahoma"/>
            <family val="2"/>
          </rPr>
          <t>e.g. promote why do we need to do this, environmental awareness</t>
        </r>
      </text>
    </comment>
    <comment ref="J22" authorId="0" shapeId="0" xr:uid="{B6B4C949-4740-4C0A-B2F5-2565CF1A9E3C}">
      <text>
        <r>
          <rPr>
            <b/>
            <sz val="9"/>
            <color indexed="81"/>
            <rFont val="Tahoma"/>
            <family val="2"/>
          </rPr>
          <t>e.g. capacity building, knowledge, training</t>
        </r>
        <r>
          <rPr>
            <sz val="9"/>
            <color indexed="81"/>
            <rFont val="Tahoma"/>
            <family val="2"/>
          </rPr>
          <t xml:space="preserve">
</t>
        </r>
      </text>
    </comment>
    <comment ref="K22" authorId="0" shapeId="0" xr:uid="{D1A342F4-0D25-466C-B434-8EF5756A51F0}">
      <text>
        <r>
          <rPr>
            <b/>
            <sz val="9"/>
            <color indexed="81"/>
            <rFont val="Tahoma"/>
            <family val="2"/>
          </rPr>
          <t>e.g. economics, affordability, benefits</t>
        </r>
      </text>
    </comment>
    <comment ref="L22" authorId="0" shapeId="0" xr:uid="{CDF937EE-2773-4052-A08A-617B148686DD}">
      <text>
        <r>
          <rPr>
            <b/>
            <sz val="9"/>
            <color indexed="81"/>
            <rFont val="Tahoma"/>
            <family val="2"/>
          </rPr>
          <t>e.g. compliance, fines</t>
        </r>
        <r>
          <rPr>
            <sz val="9"/>
            <color indexed="81"/>
            <rFont val="Tahoma"/>
            <family val="2"/>
          </rPr>
          <t xml:space="preserve">
</t>
        </r>
      </text>
    </comment>
  </commentList>
</comments>
</file>

<file path=xl/sharedStrings.xml><?xml version="1.0" encoding="utf-8"?>
<sst xmlns="http://schemas.openxmlformats.org/spreadsheetml/2006/main" count="857" uniqueCount="596">
  <si>
    <t>Available</t>
  </si>
  <si>
    <t>Theme</t>
  </si>
  <si>
    <t>n/a</t>
  </si>
  <si>
    <t>fish barriers</t>
  </si>
  <si>
    <t>pollution</t>
  </si>
  <si>
    <t>flooding</t>
  </si>
  <si>
    <t xml:space="preserve">erosion </t>
  </si>
  <si>
    <t>flood friendly development</t>
  </si>
  <si>
    <t>demolish and re-wild</t>
  </si>
  <si>
    <t>no cut/fill housing</t>
  </si>
  <si>
    <t>net zero (flow)</t>
  </si>
  <si>
    <t>flow increase</t>
  </si>
  <si>
    <t>disturbance</t>
  </si>
  <si>
    <t>weeds</t>
  </si>
  <si>
    <t>exotic fish</t>
  </si>
  <si>
    <t>habitat removal</t>
  </si>
  <si>
    <t>habitat reinstatement</t>
  </si>
  <si>
    <t>eradication</t>
  </si>
  <si>
    <t>safety hazards</t>
  </si>
  <si>
    <t>no green space</t>
  </si>
  <si>
    <t>safety in design</t>
  </si>
  <si>
    <t>value redistribution</t>
  </si>
  <si>
    <t>"safe risk" teaching</t>
  </si>
  <si>
    <t>affirmative action</t>
  </si>
  <si>
    <t>water value</t>
  </si>
  <si>
    <t>waterway value</t>
  </si>
  <si>
    <t xml:space="preserve">social value </t>
  </si>
  <si>
    <t>economic value</t>
  </si>
  <si>
    <t>Vaccine</t>
  </si>
  <si>
    <t>Elixir</t>
  </si>
  <si>
    <t>R value</t>
  </si>
  <si>
    <t>B value</t>
  </si>
  <si>
    <t>G value</t>
  </si>
  <si>
    <t>Colour Reference Chart</t>
  </si>
  <si>
    <t>Combined Colour</t>
  </si>
  <si>
    <t>Waterway Treatment Category</t>
  </si>
  <si>
    <t>catchment clearing</t>
  </si>
  <si>
    <t>riparian clearing</t>
  </si>
  <si>
    <t>Poison reduction</t>
  </si>
  <si>
    <t>Antidote</t>
  </si>
  <si>
    <t>Poison</t>
  </si>
  <si>
    <t>Remedy</t>
  </si>
  <si>
    <t>no remedy</t>
  </si>
  <si>
    <t>reduce safety hazards</t>
  </si>
  <si>
    <t>No remedy</t>
  </si>
  <si>
    <t>reduce fencing</t>
  </si>
  <si>
    <t>reduce concrete jungle</t>
  </si>
  <si>
    <t>Policy Setting</t>
  </si>
  <si>
    <t>K value</t>
  </si>
  <si>
    <t>Y value</t>
  </si>
  <si>
    <t>M value</t>
  </si>
  <si>
    <t>C value</t>
  </si>
  <si>
    <t>Yellow</t>
  </si>
  <si>
    <t>Green</t>
  </si>
  <si>
    <t>Cyan</t>
  </si>
  <si>
    <t>Blue</t>
  </si>
  <si>
    <t>Magenta</t>
  </si>
  <si>
    <t>Red</t>
  </si>
  <si>
    <t>Intensity</t>
  </si>
  <si>
    <t>Colour</t>
  </si>
  <si>
    <t>Net change</t>
  </si>
  <si>
    <t>Value Intensity</t>
  </si>
  <si>
    <t>Hazard Intensity</t>
  </si>
  <si>
    <t>Need Intensity</t>
  </si>
  <si>
    <t>Waterway Start Value</t>
  </si>
  <si>
    <t>Waterway End Value</t>
  </si>
  <si>
    <t>poor aesthetics</t>
  </si>
  <si>
    <t>White</t>
  </si>
  <si>
    <t>source control; ban plastic etc</t>
  </si>
  <si>
    <t>Candidate to donate funding elsewhere</t>
  </si>
  <si>
    <t>No net loss of value</t>
  </si>
  <si>
    <t>Redirect offset investment here</t>
  </si>
  <si>
    <t>No net loss of value / no offsets</t>
  </si>
  <si>
    <r>
      <t xml:space="preserve">= R value </t>
    </r>
    <r>
      <rPr>
        <sz val="12"/>
        <color theme="1"/>
        <rFont val="Calibri"/>
        <family val="2"/>
        <scheme val="minor"/>
      </rPr>
      <t xml:space="preserve">| </t>
    </r>
    <r>
      <rPr>
        <i/>
        <sz val="12"/>
        <color theme="1"/>
        <rFont val="Calibri"/>
        <family val="2"/>
        <scheme val="minor"/>
      </rPr>
      <t xml:space="preserve">G value </t>
    </r>
    <r>
      <rPr>
        <sz val="12"/>
        <color theme="1"/>
        <rFont val="Calibri"/>
        <family val="2"/>
        <scheme val="minor"/>
      </rPr>
      <t>|</t>
    </r>
    <r>
      <rPr>
        <i/>
        <sz val="12"/>
        <color theme="1"/>
        <rFont val="Calibri"/>
        <family val="2"/>
        <scheme val="minor"/>
      </rPr>
      <t xml:space="preserve"> B value</t>
    </r>
  </si>
  <si>
    <t>/250</t>
  </si>
  <si>
    <t>Is local flood conveyance a key requirement?</t>
  </si>
  <si>
    <t>Is provision of low cost water of high importance?</t>
  </si>
  <si>
    <t>Flow paths &amp; ephemeral creeks are present?</t>
  </si>
  <si>
    <t>Creeks and rivers are present?</t>
  </si>
  <si>
    <t>Aquatic structure (incl food &amp; shelter) are present?</t>
  </si>
  <si>
    <t>Terrestrial structure (incl food &amp; shelter) are present?</t>
  </si>
  <si>
    <t>Waterway connectivity is present?</t>
  </si>
  <si>
    <t>Functional ecosystems are present?</t>
  </si>
  <si>
    <t>Is commercial and recreational fishing important?</t>
  </si>
  <si>
    <t>Is recreation and tourism locally important?</t>
  </si>
  <si>
    <t>Is land value locally high?</t>
  </si>
  <si>
    <t>Are there waste water reduction (via reuse) opportunities?</t>
  </si>
  <si>
    <t>Are we providing highest value use of water?</t>
  </si>
  <si>
    <t>Do we provide lowest running costs?</t>
  </si>
  <si>
    <t>Social Licence</t>
  </si>
  <si>
    <t>Affordability</t>
  </si>
  <si>
    <t>Legislation</t>
  </si>
  <si>
    <t>Planning</t>
  </si>
  <si>
    <t>Design</t>
  </si>
  <si>
    <t>Construction</t>
  </si>
  <si>
    <t>Maintenance</t>
  </si>
  <si>
    <t>Adoption</t>
  </si>
  <si>
    <t>Risk</t>
  </si>
  <si>
    <t>Is the proposed treatment measure affordable?</t>
  </si>
  <si>
    <t>Are the proposed treaments likely to be maintained?</t>
  </si>
  <si>
    <t>How succesful will the treament measures be delivered in the design process?</t>
  </si>
  <si>
    <t>Is the proposed treatment likely to be constructed correctly?</t>
  </si>
  <si>
    <t>Are the public willing to support the proposed treatment measure?</t>
  </si>
  <si>
    <t>How succesful will the treament measures be delivered in the planning process?</t>
  </si>
  <si>
    <t>How likely is the proposed treatment likely to succeed?</t>
  </si>
  <si>
    <t xml:space="preserve">Does the proposed treatment measure have a low engineering risks rating? </t>
  </si>
  <si>
    <t>Is the proposed treatment measure likely to be widely adopted?</t>
  </si>
  <si>
    <t>Value</t>
  </si>
  <si>
    <t>Hazard</t>
  </si>
  <si>
    <t>Opportunity</t>
  </si>
  <si>
    <t>Need</t>
  </si>
  <si>
    <t>Importance</t>
  </si>
  <si>
    <t>Triage Strategy</t>
  </si>
  <si>
    <t>Care factor</t>
  </si>
  <si>
    <t>Accountability</t>
  </si>
  <si>
    <t xml:space="preserve">Value payoff   </t>
  </si>
  <si>
    <t xml:space="preserve"> Barrier removal</t>
  </si>
  <si>
    <t xml:space="preserve">Understanding </t>
  </si>
  <si>
    <t>Execution</t>
  </si>
  <si>
    <t>Critical element</t>
  </si>
  <si>
    <t>/25</t>
  </si>
  <si>
    <t>/100</t>
  </si>
  <si>
    <t>Implementation Chain</t>
  </si>
  <si>
    <t>How to combine colours using the ''Custom Colour' feature</t>
  </si>
  <si>
    <t xml:space="preserve"> "Green" value intensity</t>
  </si>
  <si>
    <t>Prevention is often cited as the best cure. One option to preserve waterway value at the original (maximum) level is to not permit development to occur at all. This option is probably best applied in key pristine catchments in the strategic growth plan for a local area.</t>
  </si>
  <si>
    <t>To permit development and still maintain waterway value at current levels requires a vaccine that fundamentally changes the DNA of development. This can be seen as an ultimate goal and relies on building typologies and roads being essentially invisible and replicating natural conditions. We are a fair way off implementation of this goal at the moment although green technologies such as green roofs, permeable roads and rainwater tanks will take us most of the way there.</t>
  </si>
  <si>
    <t>Poison reduction programs rely on broadscale behaviour change such as elimination of pesticide, fertiliser, animal faeces and surfactants (from car washing) in stormwater runoff. Their focus can also be on reduced pollutant generation through erosion control (cover management) rather than sedimentation treatment. Their initiation can be via legal changes such as the single use plastic ban or via good environmental design such as fencing off waterways to prevent disturbance.</t>
  </si>
  <si>
    <t>Present policy is steering the stormwater industry towards treatment (antidote) options including Bioretention Basins and GPTs. While this technology definitely has its place, it is noted that for antidotes to be effective they need a hazard to be generated in the first place and they do not actually increase the value of the waterway above the baseline, they only arrest/slow potential degradation.</t>
  </si>
  <si>
    <t xml:space="preserve">Much like blood transfusions, the transfer of resources from one segment of low value/low potential creek to a low value/high potential creek can maximise the net impact of each investment dollar. The transference will weaken the donor creek however the value gain from the transfer far exceeds the discomfort experienced by the donor creek and can potentially prevent catastrophic fish kills for example in the recipient creek.  </t>
  </si>
  <si>
    <t>Vitamins can help maintain health and are appropriate for all health categories. In the same way general day to day maintenance is required for nearly every waterway. Maintenance actions include unblocking culverts, litter collection, weeding etc. This represents the minimum level of investment into a given waterway.</t>
  </si>
  <si>
    <t>Your Project Score:</t>
  </si>
  <si>
    <t>Gamechanger</t>
  </si>
  <si>
    <t xml:space="preserve">The tool uses a colour coding system and spectrum analysis to help diagnose what </t>
  </si>
  <si>
    <t xml:space="preserve">With this visualisation tool, users are able to assess risk and opportunity and create </t>
  </si>
  <si>
    <t>a balanced portfolio of catchment and waterway projects to maximise the return on</t>
  </si>
  <si>
    <t>investment.</t>
  </si>
  <si>
    <t>the waterway actually needs:</t>
  </si>
  <si>
    <t>imperviousness</t>
  </si>
  <si>
    <t>BIORETENTION</t>
  </si>
  <si>
    <t>scale</t>
  </si>
  <si>
    <t>Charcoal</t>
  </si>
  <si>
    <t>Contribute to offsets scheme</t>
  </si>
  <si>
    <t>Catalyst</t>
  </si>
  <si>
    <t>Catalysts are management actions that reconnect an area of existing value to a catchment restoration opportunity. Projects can include riparian reconnection, stream revegetation and restoration of fish connectivity. Catalysts can also trigger the enhancement of social and economic values through environmental restoration projects.</t>
  </si>
  <si>
    <t>Elixirs are management actions that can create new waterway values from a degraded waterway and can include stream naturalisation. A good source of funding for elixirs is via offsets (transfusions); this will enable transfer of resources and effort to where it can make the biggest impact.</t>
  </si>
  <si>
    <t>Where an area of high hazard intersects an area of high need it may be possible to find a solution that neatly addresses the hazard and at the same time fulfils a community and ecological need. The perfect example of this is stormwater harvesting, it converts a hazard (i.e. too much high-nutrient-rich water) into a benefit (i.e. it provides an alternative water supply for irrigation, displaces the need for potable water, keeps moisture in the environment cooling the local area, It reduces the impacts of urbanisation on downstream waterways through flow reduction and nutrient reduction and it recycles nutrients for use by gardens and lawns).</t>
  </si>
  <si>
    <t>R=0, G=250, B=0</t>
  </si>
  <si>
    <t>R=0, G=200, B=0</t>
  </si>
  <si>
    <t>R=250, G=0, B=0</t>
  </si>
  <si>
    <t>R=250, G=250, B=0</t>
  </si>
  <si>
    <t>R=250, G=0, B=250</t>
  </si>
  <si>
    <t>R=0, G=0, B=250</t>
  </si>
  <si>
    <t>R=0, G=250, B=250</t>
  </si>
  <si>
    <t>R=100, G=100, B=100</t>
  </si>
  <si>
    <t>R=50, G=50, B=50</t>
  </si>
  <si>
    <t>Is there potential to create new aquatic habitat?</t>
  </si>
  <si>
    <t>Is there potential to link aquatic habitat?</t>
  </si>
  <si>
    <t>Are care facilities nearby and in need of water features?</t>
  </si>
  <si>
    <t>Does connection with creek need to be improved?</t>
  </si>
  <si>
    <t>Does general waterwiseness need to be improved?</t>
  </si>
  <si>
    <t>Is a community facility / park in need of attractive WSUD?</t>
  </si>
  <si>
    <t>Can WSUD supply a nearby school with learning opportunities?</t>
  </si>
  <si>
    <t>High population centres nearby in need of green assets?</t>
  </si>
  <si>
    <t>Are there sports fields close by in need of stormwater harvest?</t>
  </si>
  <si>
    <t>Can links between waterway and cycleway be made?</t>
  </si>
  <si>
    <t>Does proposal represent low Triple Bottom Line value?</t>
  </si>
  <si>
    <t>Natural lakes and / or wetlands are present?</t>
  </si>
  <si>
    <t>Is proposal ecologically unsustainable?</t>
  </si>
  <si>
    <t>Is aesthetic amenity important for site?</t>
  </si>
  <si>
    <t>Offset</t>
  </si>
  <si>
    <t>ecodevelopment</t>
  </si>
  <si>
    <t>offset</t>
  </si>
  <si>
    <t>fence riparian areas</t>
  </si>
  <si>
    <t>resumption and park creation</t>
  </si>
  <si>
    <t>urban forest / green roofs</t>
  </si>
  <si>
    <t>behaviour change programs</t>
  </si>
  <si>
    <t>stormwater harvest and reuse</t>
  </si>
  <si>
    <t>rainwater harvesting</t>
  </si>
  <si>
    <t>riparian restoration</t>
  </si>
  <si>
    <t>carp as pet food / fertiliser</t>
  </si>
  <si>
    <t>set design life standards</t>
  </si>
  <si>
    <t xml:space="preserve">work &amp; play safe education </t>
  </si>
  <si>
    <t>set min green space quota</t>
  </si>
  <si>
    <t>set min aesthetic standard</t>
  </si>
  <si>
    <t>initiate gentrification</t>
  </si>
  <si>
    <t>fencing and softfall</t>
  </si>
  <si>
    <t>co-design redevelopment</t>
  </si>
  <si>
    <t>design for community interaction</t>
  </si>
  <si>
    <t>retrofit safer environments</t>
  </si>
  <si>
    <t>designate public commons</t>
  </si>
  <si>
    <t>no access to waterway</t>
  </si>
  <si>
    <t>designate public access points</t>
  </si>
  <si>
    <t>combine PoS with redevelopment</t>
  </si>
  <si>
    <t>aquifer storage and recovery</t>
  </si>
  <si>
    <t>impervious area</t>
  </si>
  <si>
    <t>catchment reforestation</t>
  </si>
  <si>
    <t>stormwater detention</t>
  </si>
  <si>
    <t>source control and quarantine</t>
  </si>
  <si>
    <t>biological control programs</t>
  </si>
  <si>
    <t>use weeds as pioneer plants or fertiliser</t>
  </si>
  <si>
    <t>community education and incentives</t>
  </si>
  <si>
    <t>reduce catchment toxicity</t>
  </si>
  <si>
    <t>retrofit houses with waterwise items</t>
  </si>
  <si>
    <t>natural self sustaining systems</t>
  </si>
  <si>
    <t>industry R&amp;D to extend design life</t>
  </si>
  <si>
    <t>use living waterways approach</t>
  </si>
  <si>
    <t>street tree quotas</t>
  </si>
  <si>
    <t>do not permit development</t>
  </si>
  <si>
    <t>regulate catchment clearing</t>
  </si>
  <si>
    <t>cover control</t>
  </si>
  <si>
    <t>sediment basins</t>
  </si>
  <si>
    <t>industry R&amp;D into ESC</t>
  </si>
  <si>
    <t>soil conservation education programs</t>
  </si>
  <si>
    <t>community grants / co-design projects</t>
  </si>
  <si>
    <t>environmental education</t>
  </si>
  <si>
    <t>engage with existing env. stewards</t>
  </si>
  <si>
    <t>catalyst redevelopment projects</t>
  </si>
  <si>
    <t>subsidise investment to improve site value</t>
  </si>
  <si>
    <t>use circular economy approach</t>
  </si>
  <si>
    <t>short asset life</t>
  </si>
  <si>
    <t>industry R&amp;D  (min cost + max benefit)</t>
  </si>
  <si>
    <t>waterway benefit not shared equality</t>
  </si>
  <si>
    <t>neighbourhood diversification</t>
  </si>
  <si>
    <t>strategic offsets to maximise ROI</t>
  </si>
  <si>
    <t>high cost to benefit ratio</t>
  </si>
  <si>
    <t>high maintenance cost</t>
  </si>
  <si>
    <t>self sustaining natural systems</t>
  </si>
  <si>
    <t>design for maintenance</t>
  </si>
  <si>
    <t>community stewardship</t>
  </si>
  <si>
    <t>proactive maintenance / capacity building</t>
  </si>
  <si>
    <t>maintenance funded by SW levy</t>
  </si>
  <si>
    <t>flexible, adaptable, resilient design</t>
  </si>
  <si>
    <t>asset management and renewal plans</t>
  </si>
  <si>
    <t>holistic design funded by SW levy</t>
  </si>
  <si>
    <t>SW = stormwater</t>
  </si>
  <si>
    <t>ROI = return on investment</t>
  </si>
  <si>
    <t>R&amp;D = research and development</t>
  </si>
  <si>
    <t>n/a = not applicable</t>
  </si>
  <si>
    <t>WSUD = water sensitive urban design</t>
  </si>
  <si>
    <t>subsidise beautification</t>
  </si>
  <si>
    <t>ensure architects deliver design</t>
  </si>
  <si>
    <t>biophilic design</t>
  </si>
  <si>
    <t>PoS = public open space</t>
  </si>
  <si>
    <t>CPTED = crime prevention through environmental design</t>
  </si>
  <si>
    <t>CCTV = security monitoring</t>
  </si>
  <si>
    <t>community building programs</t>
  </si>
  <si>
    <t>construct new river walkways</t>
  </si>
  <si>
    <t>apathy about waterway</t>
  </si>
  <si>
    <t>community spirit festivals e.g. riverfire</t>
  </si>
  <si>
    <t>TBL = triple bottom line</t>
  </si>
  <si>
    <t>non-sustainable materials</t>
  </si>
  <si>
    <t>do not permit clearing</t>
  </si>
  <si>
    <t>link waterway to conservation areas</t>
  </si>
  <si>
    <t>permeable development</t>
  </si>
  <si>
    <t>infiltration systems</t>
  </si>
  <si>
    <t>sediment harvest and reuse (e.g. lakes)</t>
  </si>
  <si>
    <t>stormwater treatment (e.g. bioretention)</t>
  </si>
  <si>
    <t>nutrient harvest and reuse (e.g. SWH)</t>
  </si>
  <si>
    <t>passive irrigation of street trees and lawns</t>
  </si>
  <si>
    <t>SWH = stormwater harvest</t>
  </si>
  <si>
    <t>reduce flow increase (SW detention)</t>
  </si>
  <si>
    <t>rainwater tanks</t>
  </si>
  <si>
    <t>reduce disturbance (e.g. feral animals)</t>
  </si>
  <si>
    <t>repair disturbance</t>
  </si>
  <si>
    <t>reduce exotic fish sources (quarantine)</t>
  </si>
  <si>
    <t>reinstate native friendly habitat</t>
  </si>
  <si>
    <t>reinstate fish passage, flushing</t>
  </si>
  <si>
    <t>install fishways upon culvert renewal</t>
  </si>
  <si>
    <t>design fish friendly crossings</t>
  </si>
  <si>
    <t>reduce and remove fish barriers</t>
  </si>
  <si>
    <t>Delta Value</t>
  </si>
  <si>
    <t>regulate impervious area</t>
  </si>
  <si>
    <t>retrofit urban infiltration</t>
  </si>
  <si>
    <t>retrofit flood mitigation</t>
  </si>
  <si>
    <t>resilient housing / house boats</t>
  </si>
  <si>
    <t>reduce / slow riparian clearing</t>
  </si>
  <si>
    <t>set min riparian buffers</t>
  </si>
  <si>
    <t>empower community habitat groups</t>
  </si>
  <si>
    <t>facilitated access points</t>
  </si>
  <si>
    <t>weed eradication programs</t>
  </si>
  <si>
    <t>regular maintenance</t>
  </si>
  <si>
    <t>fish restocking</t>
  </si>
  <si>
    <t>restore waterway</t>
  </si>
  <si>
    <t>riparian replanting</t>
  </si>
  <si>
    <t>permit habitat offsets</t>
  </si>
  <si>
    <t>ban habitat removal and educate</t>
  </si>
  <si>
    <t>retrofit fish ladders + fish restocking</t>
  </si>
  <si>
    <t>design with CPTED standards</t>
  </si>
  <si>
    <t>discovery trails</t>
  </si>
  <si>
    <t>treat and contain toxic materials</t>
  </si>
  <si>
    <t xml:space="preserve"> "Red" hazard intensity</t>
  </si>
  <si>
    <t xml:space="preserve"> "Blue" need intensity</t>
  </si>
  <si>
    <t>Hazard / Value / Need Plot</t>
  </si>
  <si>
    <t>How to invest</t>
  </si>
  <si>
    <t>Projects that catalyse value improvement</t>
  </si>
  <si>
    <t>Conservation of waterway value</t>
  </si>
  <si>
    <t>Projects that fulfil a waterway need</t>
  </si>
  <si>
    <t>Projects that transform hazard into value</t>
  </si>
  <si>
    <t>Projects to mitiogate risk hotspots</t>
  </si>
  <si>
    <t xml:space="preserve">Projects to reduce key hazard sources </t>
  </si>
  <si>
    <t xml:space="preserve"> Score</t>
  </si>
  <si>
    <r>
      <rPr>
        <i/>
        <sz val="12"/>
        <color rgb="FFFF0000"/>
        <rFont val="Calibri"/>
        <family val="2"/>
        <scheme val="minor"/>
      </rPr>
      <t xml:space="preserve">Red </t>
    </r>
    <r>
      <rPr>
        <i/>
        <sz val="12"/>
        <color theme="0" tint="-0.499984740745262"/>
        <rFont val="Calibri"/>
        <family val="2"/>
        <scheme val="minor"/>
      </rPr>
      <t xml:space="preserve">indicates how </t>
    </r>
    <r>
      <rPr>
        <b/>
        <i/>
        <sz val="12"/>
        <color theme="0" tint="-0.499984740745262"/>
        <rFont val="Calibri"/>
        <family val="2"/>
        <scheme val="minor"/>
      </rPr>
      <t>hazardous</t>
    </r>
    <r>
      <rPr>
        <i/>
        <sz val="12"/>
        <color theme="0" tint="-0.499984740745262"/>
        <rFont val="Calibri"/>
        <family val="2"/>
        <scheme val="minor"/>
      </rPr>
      <t xml:space="preserve"> the catchment is</t>
    </r>
  </si>
  <si>
    <r>
      <t xml:space="preserve">Where a hazard overlaps with a value it forms a </t>
    </r>
    <r>
      <rPr>
        <b/>
        <i/>
        <sz val="12"/>
        <color theme="0" tint="-0.499984740745262"/>
        <rFont val="Calibri"/>
        <family val="2"/>
        <scheme val="minor"/>
      </rPr>
      <t>risk</t>
    </r>
    <r>
      <rPr>
        <i/>
        <sz val="12"/>
        <color theme="0" tint="-0.499984740745262"/>
        <rFont val="Calibri"/>
        <family val="2"/>
        <scheme val="minor"/>
      </rPr>
      <t xml:space="preserve"> (</t>
    </r>
    <r>
      <rPr>
        <i/>
        <sz val="12"/>
        <color rgb="FFFFC000"/>
        <rFont val="Calibri"/>
        <family val="2"/>
        <scheme val="minor"/>
      </rPr>
      <t>yellow</t>
    </r>
    <r>
      <rPr>
        <i/>
        <sz val="12"/>
        <color theme="0" tint="-0.499984740745262"/>
        <rFont val="Calibri"/>
        <family val="2"/>
        <scheme val="minor"/>
      </rPr>
      <t>)</t>
    </r>
  </si>
  <si>
    <r>
      <rPr>
        <i/>
        <sz val="12"/>
        <color rgb="FF00FF00"/>
        <rFont val="Calibri"/>
        <family val="2"/>
        <scheme val="minor"/>
      </rPr>
      <t>Green</t>
    </r>
    <r>
      <rPr>
        <i/>
        <sz val="12"/>
        <color theme="0" tint="-0.499984740745262"/>
        <rFont val="Calibri"/>
        <family val="2"/>
        <scheme val="minor"/>
      </rPr>
      <t xml:space="preserve"> indicates how </t>
    </r>
    <r>
      <rPr>
        <b/>
        <i/>
        <sz val="12"/>
        <color theme="0" tint="-0.499984740745262"/>
        <rFont val="Calibri"/>
        <family val="2"/>
        <scheme val="minor"/>
      </rPr>
      <t>valued</t>
    </r>
    <r>
      <rPr>
        <i/>
        <sz val="12"/>
        <color theme="0" tint="-0.499984740745262"/>
        <rFont val="Calibri"/>
        <family val="2"/>
        <scheme val="minor"/>
      </rPr>
      <t xml:space="preserve"> the catchment / waterway is</t>
    </r>
  </si>
  <si>
    <r>
      <t xml:space="preserve">Where a value overlaps with a need it forms an </t>
    </r>
    <r>
      <rPr>
        <b/>
        <i/>
        <sz val="12"/>
        <color theme="0" tint="-0.499984740745262"/>
        <rFont val="Calibri"/>
        <family val="2"/>
        <scheme val="minor"/>
      </rPr>
      <t>opportunity</t>
    </r>
    <r>
      <rPr>
        <i/>
        <sz val="12"/>
        <color theme="0" tint="-0.499984740745262"/>
        <rFont val="Calibri"/>
        <family val="2"/>
        <scheme val="minor"/>
      </rPr>
      <t xml:space="preserve"> (</t>
    </r>
    <r>
      <rPr>
        <i/>
        <sz val="12"/>
        <color rgb="FF00FAFA"/>
        <rFont val="Calibri"/>
        <family val="2"/>
        <scheme val="minor"/>
      </rPr>
      <t>cyan</t>
    </r>
    <r>
      <rPr>
        <i/>
        <sz val="12"/>
        <color theme="0" tint="-0.499984740745262"/>
        <rFont val="Calibri"/>
        <family val="2"/>
        <scheme val="minor"/>
      </rPr>
      <t>)</t>
    </r>
  </si>
  <si>
    <r>
      <rPr>
        <i/>
        <sz val="12"/>
        <color rgb="FF0000FF"/>
        <rFont val="Calibri"/>
        <family val="2"/>
        <scheme val="minor"/>
      </rPr>
      <t>Blue</t>
    </r>
    <r>
      <rPr>
        <i/>
        <sz val="12"/>
        <color theme="0" tint="-0.499984740745262"/>
        <rFont val="Calibri"/>
        <family val="2"/>
        <scheme val="minor"/>
      </rPr>
      <t xml:space="preserve"> indicates where there is the opportunity to recover or </t>
    </r>
    <r>
      <rPr>
        <b/>
        <i/>
        <sz val="12"/>
        <color theme="0" tint="-0.499984740745262"/>
        <rFont val="Calibri"/>
        <family val="2"/>
        <scheme val="minor"/>
      </rPr>
      <t>enhance value</t>
    </r>
  </si>
  <si>
    <r>
      <t xml:space="preserve">Where a hazard can fulfil a need it forms a </t>
    </r>
    <r>
      <rPr>
        <b/>
        <i/>
        <sz val="12"/>
        <color theme="0" tint="-0.499984740745262"/>
        <rFont val="Calibri"/>
        <family val="2"/>
        <scheme val="minor"/>
      </rPr>
      <t xml:space="preserve">gamechanger </t>
    </r>
    <r>
      <rPr>
        <i/>
        <sz val="12"/>
        <color theme="0" tint="-0.499984740745262"/>
        <rFont val="Calibri"/>
        <family val="2"/>
        <scheme val="minor"/>
      </rPr>
      <t>(</t>
    </r>
    <r>
      <rPr>
        <i/>
        <sz val="12"/>
        <color rgb="FFFA00FA"/>
        <rFont val="Calibri"/>
        <family val="2"/>
        <scheme val="minor"/>
      </rPr>
      <t>magenta</t>
    </r>
    <r>
      <rPr>
        <i/>
        <sz val="12"/>
        <color theme="0" tint="-0.499984740745262"/>
        <rFont val="Calibri"/>
        <family val="2"/>
        <scheme val="minor"/>
      </rPr>
      <t>)</t>
    </r>
  </si>
  <si>
    <r>
      <t xml:space="preserve">The brightness score indicates </t>
    </r>
    <r>
      <rPr>
        <b/>
        <i/>
        <sz val="12"/>
        <color theme="0" tint="-0.499984740745262"/>
        <rFont val="Calibri"/>
        <family val="2"/>
        <scheme val="minor"/>
      </rPr>
      <t>importance</t>
    </r>
    <r>
      <rPr>
        <i/>
        <sz val="12"/>
        <color theme="0" tint="-0.499984740745262"/>
        <rFont val="Calibri"/>
        <family val="2"/>
        <scheme val="minor"/>
      </rPr>
      <t xml:space="preserve"> of this waterway/catchment</t>
    </r>
  </si>
  <si>
    <t>reduce non-durable materials</t>
  </si>
  <si>
    <t>street art (e.g. Melbourne laneways)</t>
  </si>
  <si>
    <t>eco-design standards</t>
  </si>
  <si>
    <t>neighbourhood commons</t>
  </si>
  <si>
    <t>eco-tourism to fund eco repair</t>
  </si>
  <si>
    <t>Effective</t>
  </si>
  <si>
    <t>STRATEGY EFFECTIVENESS</t>
  </si>
  <si>
    <t>Can we reduce catchment toxicity and improve circular economy?</t>
  </si>
  <si>
    <t>pollution reduction programs (e.g. fines)</t>
  </si>
  <si>
    <t>reduce flood risk (e.g. levees)</t>
  </si>
  <si>
    <t>preservation and restoration of wetlands</t>
  </si>
  <si>
    <t xml:space="preserve">regulate habitat (i.e. snags) removal </t>
  </si>
  <si>
    <t>combine fish ladders with infrastructure upgrades</t>
  </si>
  <si>
    <t>land for wildlife</t>
  </si>
  <si>
    <t>sustainable aquaculture</t>
  </si>
  <si>
    <t>reduce ugliness (e.g. graffiti)</t>
  </si>
  <si>
    <t>reduce crime (e.g. CCTV, neighbourhood watch)</t>
  </si>
  <si>
    <t>target negative attitudes (e.g. dumping rubbish)</t>
  </si>
  <si>
    <t>community engagement with redevelopment</t>
  </si>
  <si>
    <t>verge community gardens/parklets</t>
  </si>
  <si>
    <t>nature play</t>
  </si>
  <si>
    <t>reduce inequality (e.g. only private access)</t>
  </si>
  <si>
    <t>establish WSUD business case</t>
  </si>
  <si>
    <t>reduce level of service</t>
  </si>
  <si>
    <t>broaden focus of WSUD</t>
  </si>
  <si>
    <t>regulate public access</t>
  </si>
  <si>
    <t>build WSUD only to economic constraints</t>
  </si>
  <si>
    <t>cost benefit analysis / offsets</t>
  </si>
  <si>
    <t>lotscale and at source WSUD</t>
  </si>
  <si>
    <t>government to subsidise WSUD</t>
  </si>
  <si>
    <t>missed opportunity cost</t>
  </si>
  <si>
    <t>unfriendly waterway corridors</t>
  </si>
  <si>
    <t>no access or interaction with waterway</t>
  </si>
  <si>
    <t>unfriendly waterway corridor</t>
  </si>
  <si>
    <t>Calculate Combined Colour</t>
  </si>
  <si>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A TOOL TO CATEGORISE AND PRIORITISE WATERWAY INVESTMENTS</t>
    </r>
  </si>
  <si>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WATERWAY CONDITION ASSESSMENT</t>
    </r>
  </si>
  <si>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WATERWAY TREATMENT PLAN</t>
    </r>
  </si>
  <si>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COLOUR HELP</t>
    </r>
  </si>
  <si>
    <r>
      <t xml:space="preserve">As waterway managers our two main goals are to </t>
    </r>
    <r>
      <rPr>
        <b/>
        <sz val="12"/>
        <color theme="1" tint="0.499984740745262"/>
        <rFont val="Calibri"/>
        <family val="2"/>
        <scheme val="minor"/>
      </rPr>
      <t>protect</t>
    </r>
    <r>
      <rPr>
        <sz val="12"/>
        <color theme="1" tint="0.499984740745262"/>
        <rFont val="Calibri"/>
        <family val="2"/>
        <scheme val="minor"/>
      </rPr>
      <t xml:space="preserve"> and </t>
    </r>
    <r>
      <rPr>
        <b/>
        <sz val="12"/>
        <color theme="1" tint="0.499984740745262"/>
        <rFont val="Calibri"/>
        <family val="2"/>
        <scheme val="minor"/>
      </rPr>
      <t>enhance</t>
    </r>
    <r>
      <rPr>
        <sz val="12"/>
        <color theme="1" tint="0.499984740745262"/>
        <rFont val="Calibri"/>
        <family val="2"/>
        <scheme val="minor"/>
      </rPr>
      <t xml:space="preserve"> waterway values.</t>
    </r>
  </si>
  <si>
    <t>Example scores are for the Davidson Street - Creek Restoration Project</t>
  </si>
  <si>
    <t>Waterway Condition Assessment Score</t>
  </si>
  <si>
    <t>Is community Access to creek is important?</t>
  </si>
  <si>
    <t>Is community Appreciation of creek is important?</t>
  </si>
  <si>
    <t>Is community Relaxation near creek is important?</t>
  </si>
  <si>
    <t>Is community Recreation near creek is important?</t>
  </si>
  <si>
    <t>Is community Education of waterway values is important?</t>
  </si>
  <si>
    <t>Has the catchment been cleared or will it be?</t>
  </si>
  <si>
    <t>Are fragile soils present? Is erosion likely?</t>
  </si>
  <si>
    <t>Does waterway inflow need to be sediment-free?</t>
  </si>
  <si>
    <t>Does waterway inflow need to be nutrient-free?</t>
  </si>
  <si>
    <t>Flow increases have occurred or are likely?</t>
  </si>
  <si>
    <t>Is flooding present?</t>
  </si>
  <si>
    <t>Are weeds present?</t>
  </si>
  <si>
    <t>Are exotic fish / pests present?</t>
  </si>
  <si>
    <t>Have habitat niches been removed or likely?</t>
  </si>
  <si>
    <t>Are there fish barriers present or likely?</t>
  </si>
  <si>
    <t>Are safety hazards present or likely?</t>
  </si>
  <si>
    <t>Is poor aesthetics an issue?</t>
  </si>
  <si>
    <t>Is lack of green space an issue?</t>
  </si>
  <si>
    <t>Is the area unwelcoming or unfriendly?</t>
  </si>
  <si>
    <t>No community access to waterway?</t>
  </si>
  <si>
    <t>Is there inequality in community?</t>
  </si>
  <si>
    <t>Are there opportunities to reduce demand on potable water?</t>
  </si>
  <si>
    <t>Does the riparian edge suffer disturbance or will it?</t>
  </si>
  <si>
    <t>Has riparian clearing occurred or will it?</t>
  </si>
  <si>
    <t>Does site have high triple bottom line value?</t>
  </si>
  <si>
    <t>Does site have low maintenance needs?</t>
  </si>
  <si>
    <t>Does site have long term asset life (&lt;25years)?</t>
  </si>
  <si>
    <t>Are pollution sources (nutrients and other) present?</t>
  </si>
  <si>
    <t>Are litter sources (e.g. fast food, schools) present?</t>
  </si>
  <si>
    <t>Are large impervious areas present or likely?</t>
  </si>
  <si>
    <t>Is the community apathetic?</t>
  </si>
  <si>
    <t>Is the WSUD strategy expensive compared to average?</t>
  </si>
  <si>
    <t>Does proposal have short life cycle / low durability (&lt;25years)?</t>
  </si>
  <si>
    <t>Are there important groundwater resources?</t>
  </si>
  <si>
    <t>Is inspiring and fostering community action is important?</t>
  </si>
  <si>
    <t>Is there high max temperatures require microclimate cooling?</t>
  </si>
  <si>
    <t>Are there sports fields, ovals or gardens requiring irrigation?</t>
  </si>
  <si>
    <t>Is non-potable water required for home use?</t>
  </si>
  <si>
    <t>Does the groundwater reserves need to be replenished?</t>
  </si>
  <si>
    <t>Is the riparian area is disconected and require watering?</t>
  </si>
  <si>
    <t>Is there potential to link terrestrial habitat to creek?</t>
  </si>
  <si>
    <t>Is there potential to create new terrestrial habitat adjacent to creek?</t>
  </si>
  <si>
    <t>Is Indigenous &amp; non-indigenous history represented?</t>
  </si>
  <si>
    <t>Can we improve potential TBL value for land?</t>
  </si>
  <si>
    <t>©Water by Design 2020</t>
  </si>
  <si>
    <t>Is land being underutilised? (missed opportunity cost)</t>
  </si>
  <si>
    <t>"Eden"</t>
  </si>
  <si>
    <t>"A Catchment Detox"</t>
  </si>
  <si>
    <t>Site Profile</t>
  </si>
  <si>
    <t>"The Blank Canvas"</t>
  </si>
  <si>
    <t>"The Flashpoint"</t>
  </si>
  <si>
    <t>"The Missing Link"</t>
  </si>
  <si>
    <t>"Turning Trash Into Treasure"</t>
  </si>
  <si>
    <t>"The Underperformer"</t>
  </si>
  <si>
    <t>"Left to Their Own Devices"</t>
  </si>
  <si>
    <t>Examples</t>
  </si>
  <si>
    <t>Daintree Rainforest, Noosa River</t>
  </si>
  <si>
    <t>Pinkenba, Port of Brisbane</t>
  </si>
  <si>
    <t>Concrete drains, cane drains</t>
  </si>
  <si>
    <t>Bells Creek, Mango Hill</t>
  </si>
  <si>
    <t>Davidson St, Barry's Weir</t>
  </si>
  <si>
    <t>Redbank Plains Rec Wetland</t>
  </si>
  <si>
    <t>Lower Norman Ck, Lower Kedron Brook</t>
  </si>
  <si>
    <t>Parts of Bremmer, Oxley, Logan and Brisbane Rivers</t>
  </si>
  <si>
    <t>Management Strategy</t>
  </si>
  <si>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WATERWAY TREATMENT OPTIONS</t>
    </r>
  </si>
  <si>
    <t>We can then repeat the scoring for a future catchment condition and compare results</t>
  </si>
  <si>
    <t>(i.e. to measure impact of a management intervention or future development)</t>
  </si>
  <si>
    <t>Is community Interaction with waterway is important?</t>
  </si>
  <si>
    <t>Refer 'colour help' tab for more info</t>
  </si>
  <si>
    <t>Market sector</t>
  </si>
  <si>
    <t>Motivator</t>
  </si>
  <si>
    <t>Note: scores and weightings are are indicative only and will need to be calibrated to local conditions</t>
  </si>
  <si>
    <t>How effective is the the implementation of this treatment measure?</t>
  </si>
  <si>
    <t>TOTAL SCORE</t>
  </si>
  <si>
    <r>
      <t xml:space="preserve">Where are the implementation weaknesses?                      </t>
    </r>
    <r>
      <rPr>
        <sz val="12"/>
        <color rgb="FF8DCD96"/>
        <rFont val="Calibri"/>
        <family val="2"/>
        <scheme val="minor"/>
      </rPr>
      <t>e.g. for bioretention</t>
    </r>
  </si>
  <si>
    <t>hazard</t>
  </si>
  <si>
    <t>value</t>
  </si>
  <si>
    <t>need</t>
  </si>
  <si>
    <t>/125</t>
  </si>
  <si>
    <t>Risk Profile</t>
  </si>
  <si>
    <t>Opportunity (Recovery) Profile</t>
  </si>
  <si>
    <r>
      <rPr>
        <sz val="11"/>
        <color rgb="FFFF0000"/>
        <rFont val="Calibri"/>
        <family val="2"/>
        <scheme val="minor"/>
      </rPr>
      <t xml:space="preserve">Red </t>
    </r>
    <r>
      <rPr>
        <sz val="11"/>
        <color theme="0" tint="-0.499984740745262"/>
        <rFont val="Calibri"/>
        <family val="2"/>
        <scheme val="minor"/>
      </rPr>
      <t xml:space="preserve">indicates how </t>
    </r>
    <r>
      <rPr>
        <b/>
        <sz val="11"/>
        <color theme="0" tint="-0.499984740745262"/>
        <rFont val="Calibri"/>
        <family val="2"/>
        <scheme val="minor"/>
      </rPr>
      <t>hazardous</t>
    </r>
    <r>
      <rPr>
        <sz val="11"/>
        <color theme="0" tint="-0.499984740745262"/>
        <rFont val="Calibri"/>
        <family val="2"/>
        <scheme val="minor"/>
      </rPr>
      <t xml:space="preserve"> the catchment is</t>
    </r>
  </si>
  <si>
    <r>
      <t xml:space="preserve">Where a hazard overlaps with a value it forms a </t>
    </r>
    <r>
      <rPr>
        <b/>
        <sz val="11"/>
        <color theme="0" tint="-0.499984740745262"/>
        <rFont val="Calibri"/>
        <family val="2"/>
        <scheme val="minor"/>
      </rPr>
      <t>risk</t>
    </r>
    <r>
      <rPr>
        <sz val="11"/>
        <color theme="0" tint="-0.499984740745262"/>
        <rFont val="Calibri"/>
        <family val="2"/>
        <scheme val="minor"/>
      </rPr>
      <t xml:space="preserve"> (</t>
    </r>
    <r>
      <rPr>
        <sz val="11"/>
        <color rgb="FFFFC000"/>
        <rFont val="Calibri"/>
        <family val="2"/>
        <scheme val="minor"/>
      </rPr>
      <t>yellow</t>
    </r>
    <r>
      <rPr>
        <sz val="11"/>
        <color theme="0" tint="-0.499984740745262"/>
        <rFont val="Calibri"/>
        <family val="2"/>
        <scheme val="minor"/>
      </rPr>
      <t>)</t>
    </r>
  </si>
  <si>
    <r>
      <rPr>
        <sz val="11"/>
        <color rgb="FF00FF00"/>
        <rFont val="Calibri"/>
        <family val="2"/>
        <scheme val="minor"/>
      </rPr>
      <t>Green</t>
    </r>
    <r>
      <rPr>
        <sz val="11"/>
        <color theme="0" tint="-0.499984740745262"/>
        <rFont val="Calibri"/>
        <family val="2"/>
        <scheme val="minor"/>
      </rPr>
      <t xml:space="preserve"> indicates how </t>
    </r>
    <r>
      <rPr>
        <b/>
        <sz val="11"/>
        <color theme="0" tint="-0.499984740745262"/>
        <rFont val="Calibri"/>
        <family val="2"/>
        <scheme val="minor"/>
      </rPr>
      <t>valued</t>
    </r>
    <r>
      <rPr>
        <sz val="11"/>
        <color theme="0" tint="-0.499984740745262"/>
        <rFont val="Calibri"/>
        <family val="2"/>
        <scheme val="minor"/>
      </rPr>
      <t xml:space="preserve"> the catchment / waterway is</t>
    </r>
  </si>
  <si>
    <r>
      <t xml:space="preserve">Where a value overlaps with a need it forms an </t>
    </r>
    <r>
      <rPr>
        <b/>
        <sz val="11"/>
        <color theme="0" tint="-0.499984740745262"/>
        <rFont val="Calibri"/>
        <family val="2"/>
        <scheme val="minor"/>
      </rPr>
      <t>opportunity</t>
    </r>
    <r>
      <rPr>
        <sz val="11"/>
        <color theme="0" tint="-0.499984740745262"/>
        <rFont val="Calibri"/>
        <family val="2"/>
        <scheme val="minor"/>
      </rPr>
      <t xml:space="preserve"> (</t>
    </r>
    <r>
      <rPr>
        <sz val="11"/>
        <color rgb="FF00FAFA"/>
        <rFont val="Calibri"/>
        <family val="2"/>
        <scheme val="minor"/>
      </rPr>
      <t>cyan</t>
    </r>
    <r>
      <rPr>
        <sz val="11"/>
        <color theme="0" tint="-0.499984740745262"/>
        <rFont val="Calibri"/>
        <family val="2"/>
        <scheme val="minor"/>
      </rPr>
      <t>)</t>
    </r>
  </si>
  <si>
    <r>
      <rPr>
        <sz val="11"/>
        <color rgb="FF0000FF"/>
        <rFont val="Calibri"/>
        <family val="2"/>
        <scheme val="minor"/>
      </rPr>
      <t>Blue</t>
    </r>
    <r>
      <rPr>
        <sz val="11"/>
        <color theme="0" tint="-0.499984740745262"/>
        <rFont val="Calibri"/>
        <family val="2"/>
        <scheme val="minor"/>
      </rPr>
      <t xml:space="preserve"> indicates where there is the opportunity to recover or </t>
    </r>
    <r>
      <rPr>
        <b/>
        <sz val="11"/>
        <color theme="0" tint="-0.499984740745262"/>
        <rFont val="Calibri"/>
        <family val="2"/>
        <scheme val="minor"/>
      </rPr>
      <t>enhance value</t>
    </r>
  </si>
  <si>
    <r>
      <t xml:space="preserve">Where a hazard can fulfil a need it forms a </t>
    </r>
    <r>
      <rPr>
        <b/>
        <sz val="11"/>
        <color theme="0" tint="-0.499984740745262"/>
        <rFont val="Calibri"/>
        <family val="2"/>
        <scheme val="minor"/>
      </rPr>
      <t xml:space="preserve">gamechanger </t>
    </r>
    <r>
      <rPr>
        <sz val="11"/>
        <color theme="0" tint="-0.499984740745262"/>
        <rFont val="Calibri"/>
        <family val="2"/>
        <scheme val="minor"/>
      </rPr>
      <t>(</t>
    </r>
    <r>
      <rPr>
        <sz val="11"/>
        <color rgb="FFFA00FA"/>
        <rFont val="Calibri"/>
        <family val="2"/>
        <scheme val="minor"/>
      </rPr>
      <t>magenta</t>
    </r>
    <r>
      <rPr>
        <sz val="11"/>
        <color theme="0" tint="-0.499984740745262"/>
        <rFont val="Calibri"/>
        <family val="2"/>
        <scheme val="minor"/>
      </rPr>
      <t>)</t>
    </r>
  </si>
  <si>
    <r>
      <t xml:space="preserve">The brightness score indicates </t>
    </r>
    <r>
      <rPr>
        <b/>
        <sz val="11"/>
        <color theme="0" tint="-0.499984740745262"/>
        <rFont val="Calibri"/>
        <family val="2"/>
        <scheme val="minor"/>
      </rPr>
      <t>importance</t>
    </r>
    <r>
      <rPr>
        <sz val="11"/>
        <color theme="0" tint="-0.499984740745262"/>
        <rFont val="Calibri"/>
        <family val="2"/>
        <scheme val="minor"/>
      </rPr>
      <t xml:space="preserve"> of this waterway/catchment</t>
    </r>
  </si>
  <si>
    <t>Description</t>
  </si>
  <si>
    <t>S1: Value Conservation</t>
  </si>
  <si>
    <t>S3: Hazard Reduction</t>
  </si>
  <si>
    <t>S4: Need Investment</t>
  </si>
  <si>
    <t>S6: Opportunity Investment</t>
  </si>
  <si>
    <t>S7: Gamechanger Investment</t>
  </si>
  <si>
    <t>S9: Minimum Investment</t>
  </si>
  <si>
    <r>
      <rPr>
        <b/>
        <sz val="9"/>
        <color theme="1"/>
        <rFont val="Calibri"/>
        <family val="2"/>
        <scheme val="minor"/>
      </rPr>
      <t xml:space="preserve">Perfect 
</t>
    </r>
    <r>
      <rPr>
        <sz val="9"/>
        <color theme="1"/>
        <rFont val="Calibri"/>
        <family val="2"/>
        <scheme val="minor"/>
      </rPr>
      <t>value condition</t>
    </r>
  </si>
  <si>
    <r>
      <rPr>
        <b/>
        <sz val="9"/>
        <color theme="1"/>
        <rFont val="Calibri"/>
        <family val="2"/>
        <scheme val="minor"/>
      </rPr>
      <t xml:space="preserve">Correct 
</t>
    </r>
    <r>
      <rPr>
        <sz val="9"/>
        <color theme="1"/>
        <rFont val="Calibri"/>
        <family val="2"/>
        <scheme val="minor"/>
      </rPr>
      <t>existing hazards</t>
    </r>
  </si>
  <si>
    <r>
      <rPr>
        <b/>
        <sz val="9"/>
        <color theme="1"/>
        <rFont val="Calibri"/>
        <family val="2"/>
        <scheme val="minor"/>
      </rPr>
      <t xml:space="preserve">Resurrect 
</t>
    </r>
    <r>
      <rPr>
        <sz val="9"/>
        <color theme="1"/>
        <rFont val="Calibri"/>
        <family val="2"/>
        <scheme val="minor"/>
      </rPr>
      <t>value</t>
    </r>
  </si>
  <si>
    <r>
      <rPr>
        <b/>
        <sz val="9"/>
        <color theme="1"/>
        <rFont val="Calibri"/>
        <family val="2"/>
        <scheme val="minor"/>
      </rPr>
      <t xml:space="preserve">Respect 
</t>
    </r>
    <r>
      <rPr>
        <sz val="9"/>
        <color theme="1"/>
        <rFont val="Calibri"/>
        <family val="2"/>
        <scheme val="minor"/>
      </rPr>
      <t>value</t>
    </r>
  </si>
  <si>
    <r>
      <rPr>
        <b/>
        <sz val="9"/>
        <color theme="1"/>
        <rFont val="Calibri"/>
        <family val="2"/>
        <scheme val="minor"/>
      </rPr>
      <t xml:space="preserve">Reject 
</t>
    </r>
    <r>
      <rPr>
        <sz val="9"/>
        <color theme="1"/>
        <rFont val="Calibri"/>
        <family val="2"/>
        <scheme val="minor"/>
      </rPr>
      <t>new hazards</t>
    </r>
  </si>
  <si>
    <r>
      <rPr>
        <b/>
        <sz val="9"/>
        <color theme="1"/>
        <rFont val="Calibri"/>
        <family val="2"/>
        <scheme val="minor"/>
      </rPr>
      <t xml:space="preserve">Reconnect 
</t>
    </r>
    <r>
      <rPr>
        <sz val="9"/>
        <color theme="1"/>
        <rFont val="Calibri"/>
        <family val="2"/>
        <scheme val="minor"/>
      </rPr>
      <t>value</t>
    </r>
  </si>
  <si>
    <t>Mid Green</t>
  </si>
  <si>
    <t>Mid Grey</t>
  </si>
  <si>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DIAGNOSIS</t>
    </r>
  </si>
  <si>
    <t>"The Shire"</t>
  </si>
  <si>
    <t>Gold Coast Hinterland</t>
  </si>
  <si>
    <r>
      <rPr>
        <b/>
        <sz val="9"/>
        <color theme="1"/>
        <rFont val="Calibri"/>
        <family val="2"/>
        <scheme val="minor"/>
      </rPr>
      <t xml:space="preserve">Redirect 
</t>
    </r>
    <r>
      <rPr>
        <sz val="9"/>
        <color theme="1"/>
        <rFont val="Calibri"/>
        <family val="2"/>
        <scheme val="minor"/>
      </rPr>
      <t>investment</t>
    </r>
  </si>
  <si>
    <r>
      <t xml:space="preserve">Preventative medicine 
</t>
    </r>
    <r>
      <rPr>
        <sz val="9"/>
        <color theme="1"/>
        <rFont val="Calibri"/>
        <family val="2"/>
        <scheme val="minor"/>
      </rPr>
      <t>prevent development in the first instance</t>
    </r>
  </si>
  <si>
    <r>
      <t xml:space="preserve">Vaccines 
</t>
    </r>
    <r>
      <rPr>
        <sz val="9"/>
        <color theme="1"/>
        <rFont val="Calibri"/>
        <family val="2"/>
        <scheme val="minor"/>
      </rPr>
      <t>change the way development occurs</t>
    </r>
  </si>
  <si>
    <r>
      <t xml:space="preserve"> Poisons 
</t>
    </r>
    <r>
      <rPr>
        <sz val="9"/>
        <color theme="1"/>
        <rFont val="Calibri"/>
        <family val="2"/>
        <scheme val="minor"/>
      </rPr>
      <t>reduce the toxicity of the catchment</t>
    </r>
  </si>
  <si>
    <r>
      <t xml:space="preserve">Elixirs 
</t>
    </r>
    <r>
      <rPr>
        <sz val="9"/>
        <color theme="1"/>
        <rFont val="Calibri"/>
        <family val="2"/>
        <scheme val="minor"/>
      </rPr>
      <t>create waterway value</t>
    </r>
  </si>
  <si>
    <r>
      <t xml:space="preserve">Antidotes 
</t>
    </r>
    <r>
      <rPr>
        <sz val="9"/>
        <color theme="1"/>
        <rFont val="Calibri"/>
        <family val="2"/>
        <scheme val="minor"/>
      </rPr>
      <t>treat waterway pollution</t>
    </r>
  </si>
  <si>
    <r>
      <t xml:space="preserve">Catalysts 
</t>
    </r>
    <r>
      <rPr>
        <sz val="9"/>
        <color theme="1"/>
        <rFont val="Calibri"/>
        <family val="2"/>
        <scheme val="minor"/>
      </rPr>
      <t>enhance waterway value</t>
    </r>
  </si>
  <si>
    <r>
      <t xml:space="preserve">Potions 
</t>
    </r>
    <r>
      <rPr>
        <sz val="9"/>
        <color theme="1"/>
        <rFont val="Calibri"/>
        <family val="2"/>
        <scheme val="minor"/>
      </rPr>
      <t>turn a threat into a benefit</t>
    </r>
  </si>
  <si>
    <r>
      <t xml:space="preserve">Transfusions 
</t>
    </r>
    <r>
      <rPr>
        <sz val="9"/>
        <color theme="1"/>
        <rFont val="Calibri"/>
        <family val="2"/>
        <scheme val="minor"/>
      </rPr>
      <t>transfer investment from one waterway to another (e.g. offsets)</t>
    </r>
  </si>
  <si>
    <r>
      <t xml:space="preserve">Vitamins 
</t>
    </r>
    <r>
      <rPr>
        <sz val="9"/>
        <color theme="1"/>
        <rFont val="Calibri"/>
        <family val="2"/>
        <scheme val="minor"/>
      </rPr>
      <t>minimum required maintenance</t>
    </r>
  </si>
  <si>
    <t>mid green</t>
  </si>
  <si>
    <t>green</t>
  </si>
  <si>
    <t>yellow</t>
  </si>
  <si>
    <t>grey</t>
  </si>
  <si>
    <t>red</t>
  </si>
  <si>
    <t>cyan</t>
  </si>
  <si>
    <t>magenta</t>
  </si>
  <si>
    <t xml:space="preserve">Are there any laws that prevent implementation?
Is the required legislation in place to drive this implementation?        </t>
  </si>
  <si>
    <t>Score
(0 to 10)</t>
  </si>
  <si>
    <t>#</t>
  </si>
  <si>
    <t>ST1</t>
  </si>
  <si>
    <t>G&gt;225</t>
  </si>
  <si>
    <t>Value conservation</t>
  </si>
  <si>
    <t>House</t>
  </si>
  <si>
    <t>ST2</t>
  </si>
  <si>
    <t>G&gt;200</t>
  </si>
  <si>
    <t xml:space="preserve">Value Protection </t>
  </si>
  <si>
    <t>Park</t>
  </si>
  <si>
    <t>ST3</t>
  </si>
  <si>
    <t>R&gt;200</t>
  </si>
  <si>
    <t>Hazard minimisation</t>
  </si>
  <si>
    <t>Reserve</t>
  </si>
  <si>
    <t>ST4</t>
  </si>
  <si>
    <t>B&gt;200</t>
  </si>
  <si>
    <t>Value creation</t>
  </si>
  <si>
    <t>Creek</t>
  </si>
  <si>
    <t>ST5</t>
  </si>
  <si>
    <t>Y&gt;100</t>
  </si>
  <si>
    <t>Risk minimisation (BAU)</t>
  </si>
  <si>
    <t>Development</t>
  </si>
  <si>
    <t>ST6</t>
  </si>
  <si>
    <t>C&gt;100</t>
  </si>
  <si>
    <t>Value reconnection</t>
  </si>
  <si>
    <t>ST7</t>
  </si>
  <si>
    <t>M&gt;100</t>
  </si>
  <si>
    <t>Gamechangers</t>
  </si>
  <si>
    <t>ST8</t>
  </si>
  <si>
    <t>RGB&lt;100</t>
  </si>
  <si>
    <t>Offsets</t>
  </si>
  <si>
    <t>ST9</t>
  </si>
  <si>
    <t>RGB&lt;50</t>
  </si>
  <si>
    <t>Min Requirements + offsets</t>
  </si>
  <si>
    <t>TERTIARY</t>
  </si>
  <si>
    <t>SECONDARY</t>
  </si>
  <si>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RISK &amp; OPPORTUNITY MAPPING</t>
    </r>
  </si>
  <si>
    <t>COMBINED RGB MAP</t>
  </si>
  <si>
    <t>STRATEGY MAP</t>
  </si>
  <si>
    <t>Crit.</t>
  </si>
  <si>
    <t>Strat.</t>
  </si>
  <si>
    <t>total spend</t>
  </si>
  <si>
    <t># of investment sites</t>
  </si>
  <si>
    <t>investment spend / site</t>
  </si>
  <si>
    <t>Total</t>
  </si>
  <si>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TRIAGE</t>
    </r>
  </si>
  <si>
    <t>cutoff score</t>
  </si>
  <si>
    <t>total budget</t>
  </si>
  <si>
    <t>Spend per point</t>
  </si>
  <si>
    <t>offsets contribution</t>
  </si>
  <si>
    <t>per cell</t>
  </si>
  <si>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MONITORING</t>
    </r>
  </si>
  <si>
    <t>R</t>
  </si>
  <si>
    <t>G</t>
  </si>
  <si>
    <t>B</t>
  </si>
  <si>
    <t>OFFSET</t>
  </si>
  <si>
    <t>STRATEGIC INVESTMENT</t>
  </si>
  <si>
    <t>developer spend</t>
  </si>
  <si>
    <t>strategic investment</t>
  </si>
  <si>
    <t>offset contribution</t>
  </si>
  <si>
    <t>EXAMPLE SITE</t>
  </si>
  <si>
    <t>HAZARD MAP</t>
  </si>
  <si>
    <t>VALUE MAP</t>
  </si>
  <si>
    <t>NEED MAP</t>
  </si>
  <si>
    <t>RISK MAP</t>
  </si>
  <si>
    <t>OPPORTUNITY MAP</t>
  </si>
  <si>
    <t>GAMECHANGER MAP</t>
  </si>
  <si>
    <t>B&amp;W MAP</t>
  </si>
  <si>
    <r>
      <rPr>
        <sz val="31"/>
        <color rgb="FF8DCD96"/>
        <rFont val="Avenir Next LT Pro Light"/>
        <family val="2"/>
      </rPr>
      <t>Strategic</t>
    </r>
    <r>
      <rPr>
        <sz val="31"/>
        <color rgb="FF00B0F0"/>
        <rFont val="Avenir Next LT Pro Light"/>
        <family val="2"/>
      </rPr>
      <t xml:space="preserve"> </t>
    </r>
    <r>
      <rPr>
        <sz val="31"/>
        <color rgb="FF16ACE3"/>
        <rFont val="Avenir Next LT Pro Light"/>
        <family val="2"/>
      </rPr>
      <t>Waterways</t>
    </r>
    <r>
      <rPr>
        <sz val="24"/>
        <color rgb="FF00B0F0"/>
        <rFont val="Avenir Next LT Pro"/>
        <family val="2"/>
      </rPr>
      <t xml:space="preserve">  </t>
    </r>
    <r>
      <rPr>
        <sz val="25"/>
        <color theme="1" tint="0.499984740745262"/>
        <rFont val="Avenir Next LT Pro"/>
        <family val="2"/>
      </rPr>
      <t>|</t>
    </r>
    <r>
      <rPr>
        <sz val="24"/>
        <color rgb="FF00B0F0"/>
        <rFont val="Arial"/>
        <family val="2"/>
      </rPr>
      <t xml:space="preserve">  </t>
    </r>
    <r>
      <rPr>
        <sz val="12"/>
        <color theme="1" tint="0.499984740745262"/>
        <rFont val="Avenir Next LT Pro"/>
        <family val="2"/>
      </rPr>
      <t>IMPLEMENTATION REVIEW</t>
    </r>
  </si>
  <si>
    <t xml:space="preserve">Mapping the optimal strategy </t>
  </si>
  <si>
    <t>for your catchment condition</t>
  </si>
  <si>
    <t>S2: Value 
Protection</t>
  </si>
  <si>
    <t>S5: Risk 
Mitigation</t>
  </si>
  <si>
    <t>S8: Strategic 
Offsets</t>
  </si>
  <si>
    <r>
      <rPr>
        <b/>
        <i/>
        <sz val="11"/>
        <color rgb="FF00B0F0"/>
        <rFont val="Calibri"/>
        <family val="2"/>
        <scheme val="minor"/>
      </rPr>
      <t>STEP 1a</t>
    </r>
    <r>
      <rPr>
        <i/>
        <sz val="11"/>
        <color rgb="FF00B0F0"/>
        <rFont val="Calibri"/>
        <family val="2"/>
        <scheme val="minor"/>
      </rPr>
      <t xml:space="preserve">: </t>
    </r>
  </si>
  <si>
    <t>What are the existing &amp; proposed hazards in the catchment / waterway? (0=best case 10=worst case)</t>
  </si>
  <si>
    <t>What are the existing values in the  catchment / waterway? (0=worst case 10=best case)</t>
  </si>
  <si>
    <t>STEP 1b:</t>
  </si>
  <si>
    <t>STEP 1c:</t>
  </si>
  <si>
    <t>What is the potential to recover or enhance waterway / site value? (0=worst case 10=best case)</t>
  </si>
  <si>
    <t xml:space="preserve">This survey can be used to assess current waterway / catchment condition. </t>
  </si>
  <si>
    <t>charcoal</t>
  </si>
  <si>
    <t>or blue</t>
  </si>
  <si>
    <t>C&gt;150</t>
  </si>
  <si>
    <t>M&gt;150</t>
  </si>
  <si>
    <t>B&gt;150</t>
  </si>
  <si>
    <t>G&gt;150</t>
  </si>
  <si>
    <t>R&gt;150</t>
  </si>
  <si>
    <t>Y&gt;150</t>
  </si>
  <si>
    <t>precedence / order applied</t>
  </si>
  <si>
    <t>use Living Waterways approach</t>
  </si>
  <si>
    <t>Step 2: click 'custom colours'</t>
  </si>
  <si>
    <t>Step 1: click 'fill' tab and 'more colours'</t>
  </si>
  <si>
    <t>Step 3: type in the Red, Green and Blue scores</t>
  </si>
  <si>
    <t>Integration of Strategic Waterways and the CRC for Water Sensitive Cities RESTORE Tool</t>
  </si>
  <si>
    <r>
      <rPr>
        <b/>
        <sz val="14"/>
        <color theme="1"/>
        <rFont val="Calibri"/>
        <family val="2"/>
        <scheme val="minor"/>
      </rPr>
      <t>In Restore:</t>
    </r>
    <r>
      <rPr>
        <sz val="14"/>
        <color theme="1"/>
        <rFont val="Calibri"/>
        <family val="2"/>
        <scheme val="minor"/>
      </rPr>
      <t xml:space="preserve"> Each waterway has 3 areas of concern: </t>
    </r>
    <r>
      <rPr>
        <sz val="14"/>
        <color rgb="FF00C800"/>
        <rFont val="Calibri"/>
        <family val="2"/>
        <scheme val="minor"/>
      </rPr>
      <t>Importance</t>
    </r>
    <r>
      <rPr>
        <sz val="14"/>
        <color theme="1"/>
        <rFont val="Calibri"/>
        <family val="2"/>
        <scheme val="minor"/>
      </rPr>
      <t xml:space="preserve">, </t>
    </r>
    <r>
      <rPr>
        <sz val="14"/>
        <color rgb="FFFF0000"/>
        <rFont val="Calibri"/>
        <family val="2"/>
        <scheme val="minor"/>
      </rPr>
      <t>Stress</t>
    </r>
    <r>
      <rPr>
        <sz val="14"/>
        <color theme="1"/>
        <rFont val="Calibri"/>
        <family val="2"/>
        <scheme val="minor"/>
      </rPr>
      <t xml:space="preserve"> and </t>
    </r>
    <r>
      <rPr>
        <sz val="14"/>
        <color rgb="FF0000FA"/>
        <rFont val="Calibri"/>
        <family val="2"/>
        <scheme val="minor"/>
      </rPr>
      <t>Recovery</t>
    </r>
    <r>
      <rPr>
        <sz val="14"/>
        <color theme="1"/>
        <rFont val="Calibri"/>
        <family val="2"/>
        <scheme val="minor"/>
      </rPr>
      <t xml:space="preserve"> potential. Sites are evaluated and given a priority score.</t>
    </r>
  </si>
  <si>
    <r>
      <t xml:space="preserve">This mirrors the logic in Strategic Waterways with 3 areas of concern: </t>
    </r>
    <r>
      <rPr>
        <sz val="14"/>
        <color rgb="FF00C800"/>
        <rFont val="Calibri"/>
        <family val="2"/>
        <scheme val="minor"/>
      </rPr>
      <t>Values</t>
    </r>
    <r>
      <rPr>
        <sz val="14"/>
        <color theme="1"/>
        <rFont val="Calibri"/>
        <family val="2"/>
        <scheme val="minor"/>
      </rPr>
      <t xml:space="preserve">, </t>
    </r>
    <r>
      <rPr>
        <sz val="14"/>
        <color rgb="FFFF0000"/>
        <rFont val="Calibri"/>
        <family val="2"/>
        <scheme val="minor"/>
      </rPr>
      <t>Hazards</t>
    </r>
    <r>
      <rPr>
        <sz val="14"/>
        <color theme="1"/>
        <rFont val="Calibri"/>
        <family val="2"/>
        <scheme val="minor"/>
      </rPr>
      <t xml:space="preserve"> and </t>
    </r>
    <r>
      <rPr>
        <sz val="14"/>
        <color rgb="FF0000FA"/>
        <rFont val="Calibri"/>
        <family val="2"/>
        <scheme val="minor"/>
      </rPr>
      <t>Needs</t>
    </r>
    <r>
      <rPr>
        <sz val="14"/>
        <color theme="1"/>
        <rFont val="Calibri"/>
        <family val="2"/>
        <scheme val="minor"/>
      </rPr>
      <t>.</t>
    </r>
  </si>
  <si>
    <t>So there is a synergy that would allow integration of these two waterway planing tools</t>
  </si>
  <si>
    <t>CASE STUDY 1</t>
  </si>
  <si>
    <t>Ecological Component</t>
  </si>
  <si>
    <t>Stress</t>
  </si>
  <si>
    <t>Potential Recovery</t>
  </si>
  <si>
    <t>Hydrology</t>
  </si>
  <si>
    <t>Geomorphology</t>
  </si>
  <si>
    <t>Connectivity: longitudinal</t>
  </si>
  <si>
    <t>Connectivity: lateral</t>
  </si>
  <si>
    <t>Connectivity: vertical</t>
  </si>
  <si>
    <t>Riparian</t>
  </si>
  <si>
    <t>Water Quality: physico-chemical</t>
  </si>
  <si>
    <t>Water Quality: nutrients</t>
  </si>
  <si>
    <t>Biota</t>
  </si>
  <si>
    <t>RGB Score</t>
  </si>
  <si>
    <t>Priority Score</t>
  </si>
  <si>
    <t>RESTORE Waterway Reconstruction Factsheets</t>
  </si>
  <si>
    <t>RESTORE Case Study: Scrubby Creek Logan</t>
  </si>
  <si>
    <t>year</t>
  </si>
  <si>
    <t>Not effective</t>
  </si>
  <si>
    <t>total # of points</t>
  </si>
  <si>
    <t>eligible points</t>
  </si>
  <si>
    <t>total # of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</si>
</sst>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_-&quot;$&quot;* #,##0_-;\-&quot;$&quot;* #,##0_-;_-&quot;$&quot;* &quot;-&quot;??_-;_-@_-"/>
    <numFmt numFmtId="165" formatCode="0.0"/>
  </numFmts>
  <fonts count="108"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Century Gothic"/>
      <family val="2"/>
    </font>
    <font>
      <sz val="10"/>
      <color theme="1"/>
      <name val="Century Gothic"/>
      <family val="2"/>
    </font>
    <font>
      <b/>
      <sz val="11"/>
      <color theme="0"/>
      <name val="Calibri"/>
      <family val="2"/>
      <scheme val="minor"/>
    </font>
    <font>
      <sz val="11"/>
      <color theme="0"/>
      <name val="Calibri"/>
      <family val="2"/>
      <scheme val="minor"/>
    </font>
    <font>
      <i/>
      <sz val="11"/>
      <color theme="1"/>
      <name val="Calibri"/>
      <family val="2"/>
      <scheme val="minor"/>
    </font>
    <font>
      <i/>
      <sz val="11"/>
      <color theme="0" tint="-0.499984740745262"/>
      <name val="Calibri"/>
      <family val="2"/>
      <scheme val="minor"/>
    </font>
    <font>
      <b/>
      <sz val="14"/>
      <color theme="1"/>
      <name val="Calibri"/>
      <family val="2"/>
      <scheme val="minor"/>
    </font>
    <font>
      <b/>
      <i/>
      <sz val="11"/>
      <color theme="1"/>
      <name val="Calibri"/>
      <family val="2"/>
      <scheme val="minor"/>
    </font>
    <font>
      <b/>
      <sz val="12"/>
      <color theme="1"/>
      <name val="Calibri"/>
      <family val="2"/>
      <scheme val="minor"/>
    </font>
    <font>
      <sz val="9"/>
      <color theme="1"/>
      <name val="Calibri"/>
      <family val="2"/>
      <scheme val="minor"/>
    </font>
    <font>
      <b/>
      <sz val="14"/>
      <color rgb="FF50FA00"/>
      <name val="Calibri"/>
      <family val="2"/>
      <scheme val="minor"/>
    </font>
    <font>
      <sz val="14"/>
      <color rgb="FFE4F13B"/>
      <name val="Calibri"/>
      <family val="2"/>
      <scheme val="minor"/>
    </font>
    <font>
      <b/>
      <sz val="14"/>
      <color theme="0"/>
      <name val="Calibri"/>
      <family val="2"/>
      <scheme val="minor"/>
    </font>
    <font>
      <sz val="14"/>
      <color theme="1"/>
      <name val="Calibri"/>
      <family val="2"/>
      <scheme val="minor"/>
    </font>
    <font>
      <i/>
      <sz val="14"/>
      <name val="Calibri"/>
      <family val="2"/>
      <scheme val="minor"/>
    </font>
    <font>
      <b/>
      <i/>
      <sz val="14"/>
      <color theme="1"/>
      <name val="Calibri"/>
      <family val="2"/>
      <scheme val="minor"/>
    </font>
    <font>
      <b/>
      <i/>
      <sz val="11"/>
      <color theme="0" tint="-0.249977111117893"/>
      <name val="Calibri"/>
      <family val="2"/>
      <scheme val="minor"/>
    </font>
    <font>
      <b/>
      <sz val="9"/>
      <color theme="1"/>
      <name val="Calibri"/>
      <family val="2"/>
      <scheme val="minor"/>
    </font>
    <font>
      <i/>
      <sz val="12"/>
      <color theme="1"/>
      <name val="Calibri"/>
      <family val="2"/>
      <scheme val="minor"/>
    </font>
    <font>
      <sz val="12"/>
      <color theme="1"/>
      <name val="Calibri"/>
      <family val="2"/>
      <scheme val="minor"/>
    </font>
    <font>
      <b/>
      <i/>
      <sz val="12"/>
      <color theme="1"/>
      <name val="Calibri"/>
      <family val="2"/>
      <scheme val="minor"/>
    </font>
    <font>
      <sz val="16"/>
      <color theme="1"/>
      <name val="Calibri"/>
      <family val="2"/>
      <scheme val="minor"/>
    </font>
    <font>
      <sz val="11"/>
      <color theme="0" tint="-0.14999847407452621"/>
      <name val="Calibri"/>
      <family val="2"/>
      <scheme val="minor"/>
    </font>
    <font>
      <b/>
      <sz val="10"/>
      <color theme="0"/>
      <name val="Calibri"/>
      <family val="2"/>
      <scheme val="minor"/>
    </font>
    <font>
      <sz val="16"/>
      <color theme="0"/>
      <name val="Calibri"/>
      <family val="2"/>
      <scheme val="minor"/>
    </font>
    <font>
      <sz val="14"/>
      <color rgb="FFFF0000"/>
      <name val="Calibri"/>
      <family val="2"/>
      <scheme val="minor"/>
    </font>
    <font>
      <sz val="11"/>
      <color theme="1" tint="0.14999847407452621"/>
      <name val="Calibri"/>
      <family val="2"/>
      <scheme val="minor"/>
    </font>
    <font>
      <i/>
      <sz val="14"/>
      <color theme="1"/>
      <name val="Calibri"/>
      <family val="2"/>
      <scheme val="minor"/>
    </font>
    <font>
      <sz val="11"/>
      <color theme="0" tint="-4.9989318521683403E-2"/>
      <name val="Calibri"/>
      <family val="2"/>
      <scheme val="minor"/>
    </font>
    <font>
      <sz val="14"/>
      <color rgb="FF00FA00"/>
      <name val="Calibri"/>
      <family val="2"/>
      <scheme val="minor"/>
    </font>
    <font>
      <sz val="14"/>
      <color rgb="FF0000FA"/>
      <name val="Calibri"/>
      <family val="2"/>
      <scheme val="minor"/>
    </font>
    <font>
      <sz val="12"/>
      <color theme="0" tint="-0.499984740745262"/>
      <name val="Calibri"/>
      <family val="2"/>
      <scheme val="minor"/>
    </font>
    <font>
      <i/>
      <sz val="12"/>
      <color theme="0" tint="-0.499984740745262"/>
      <name val="Calibri"/>
      <family val="2"/>
      <scheme val="minor"/>
    </font>
    <font>
      <b/>
      <i/>
      <sz val="12"/>
      <color theme="0" tint="-0.499984740745262"/>
      <name val="Calibri"/>
      <family val="2"/>
      <scheme val="minor"/>
    </font>
    <font>
      <sz val="11"/>
      <color theme="1"/>
      <name val="Calibri"/>
      <family val="2"/>
    </font>
    <font>
      <b/>
      <sz val="18"/>
      <name val="Calibri"/>
      <family val="2"/>
      <scheme val="minor"/>
    </font>
    <font>
      <sz val="14"/>
      <color theme="0" tint="-0.499984740745262"/>
      <name val="Calibri"/>
      <family val="2"/>
      <scheme val="minor"/>
    </font>
    <font>
      <sz val="9"/>
      <color indexed="81"/>
      <name val="Tahoma"/>
      <family val="2"/>
    </font>
    <font>
      <sz val="14"/>
      <color rgb="FF00FAFA"/>
      <name val="Calibri"/>
      <family val="2"/>
      <scheme val="minor"/>
    </font>
    <font>
      <sz val="14"/>
      <color rgb="FFFA00FA"/>
      <name val="Calibri"/>
      <family val="2"/>
      <scheme val="minor"/>
    </font>
    <font>
      <b/>
      <sz val="9"/>
      <color indexed="81"/>
      <name val="Tahoma"/>
      <family val="2"/>
    </font>
    <font>
      <sz val="14"/>
      <color theme="1" tint="0.14999847407452621"/>
      <name val="Calibri"/>
      <family val="2"/>
      <scheme val="minor"/>
    </font>
    <font>
      <sz val="10"/>
      <color theme="0"/>
      <name val="Calibri"/>
      <family val="2"/>
      <scheme val="minor"/>
    </font>
    <font>
      <i/>
      <sz val="12"/>
      <color rgb="FFFF0000"/>
      <name val="Calibri"/>
      <family val="2"/>
      <scheme val="minor"/>
    </font>
    <font>
      <i/>
      <sz val="12"/>
      <color rgb="FFFFC000"/>
      <name val="Calibri"/>
      <family val="2"/>
      <scheme val="minor"/>
    </font>
    <font>
      <i/>
      <sz val="12"/>
      <color rgb="FF00FF00"/>
      <name val="Calibri"/>
      <family val="2"/>
      <scheme val="minor"/>
    </font>
    <font>
      <i/>
      <sz val="12"/>
      <color rgb="FF00FAFA"/>
      <name val="Calibri"/>
      <family val="2"/>
      <scheme val="minor"/>
    </font>
    <font>
      <i/>
      <sz val="12"/>
      <color rgb="FF0000FF"/>
      <name val="Calibri"/>
      <family val="2"/>
      <scheme val="minor"/>
    </font>
    <font>
      <i/>
      <sz val="12"/>
      <color rgb="FFFA00FA"/>
      <name val="Calibri"/>
      <family val="2"/>
      <scheme val="minor"/>
    </font>
    <font>
      <sz val="11"/>
      <color theme="0" tint="-0.499984740745262"/>
      <name val="Calibri"/>
      <family val="2"/>
      <scheme val="minor"/>
    </font>
    <font>
      <u/>
      <sz val="11"/>
      <color theme="10"/>
      <name val="Calibri"/>
      <family val="2"/>
      <scheme val="minor"/>
    </font>
    <font>
      <sz val="14"/>
      <name val="Calibri"/>
      <family val="2"/>
      <scheme val="minor"/>
    </font>
    <font>
      <sz val="24"/>
      <color rgb="FF00B0F0"/>
      <name val="Arial"/>
      <family val="2"/>
    </font>
    <font>
      <sz val="24"/>
      <color rgb="FF00B0F0"/>
      <name val="Avenir Next LT Pro"/>
      <family val="2"/>
    </font>
    <font>
      <sz val="12"/>
      <color theme="1" tint="0.499984740745262"/>
      <name val="Avenir Next LT Pro"/>
      <family val="2"/>
    </font>
    <font>
      <sz val="18"/>
      <color theme="1" tint="0.499984740745262"/>
      <name val="Avenir Next LT Pro"/>
      <family val="2"/>
    </font>
    <font>
      <sz val="10"/>
      <color theme="1" tint="0.499984740745262"/>
      <name val="Century Gothic"/>
      <family val="2"/>
    </font>
    <font>
      <sz val="31"/>
      <color rgb="FF8DCD96"/>
      <name val="Avenir Next LT Pro Light"/>
      <family val="2"/>
    </font>
    <font>
      <sz val="31"/>
      <color rgb="FF00B0F0"/>
      <name val="Avenir Next LT Pro Light"/>
      <family val="2"/>
    </font>
    <font>
      <sz val="31"/>
      <color rgb="FF16ACE3"/>
      <name val="Avenir Next LT Pro Light"/>
      <family val="2"/>
    </font>
    <font>
      <sz val="25"/>
      <color theme="1" tint="0.499984740745262"/>
      <name val="Avenir Next LT Pro"/>
      <family val="2"/>
    </font>
    <font>
      <i/>
      <sz val="10"/>
      <color rgb="FF16ACE3"/>
      <name val="Calibri"/>
      <family val="2"/>
      <scheme val="minor"/>
    </font>
    <font>
      <sz val="18"/>
      <color theme="1" tint="0.499984740745262"/>
      <name val="Avenir Next LT Pro Light"/>
      <family val="2"/>
    </font>
    <font>
      <sz val="12"/>
      <color rgb="FF8DCD96"/>
      <name val="Calibri"/>
      <family val="2"/>
      <scheme val="minor"/>
    </font>
    <font>
      <sz val="16"/>
      <color theme="1" tint="0.499984740745262"/>
      <name val="Calibri"/>
      <family val="2"/>
      <scheme val="minor"/>
    </font>
    <font>
      <sz val="12"/>
      <color theme="1" tint="0.499984740745262"/>
      <name val="Calibri"/>
      <family val="2"/>
      <scheme val="minor"/>
    </font>
    <font>
      <b/>
      <sz val="12"/>
      <color theme="1" tint="0.499984740745262"/>
      <name val="Calibri"/>
      <family val="2"/>
      <scheme val="minor"/>
    </font>
    <font>
      <i/>
      <sz val="16"/>
      <color theme="1"/>
      <name val="Calibri"/>
      <family val="2"/>
      <scheme val="minor"/>
    </font>
    <font>
      <b/>
      <sz val="11"/>
      <color theme="1" tint="0.34998626667073579"/>
      <name val="Calibri"/>
      <family val="2"/>
      <scheme val="minor"/>
    </font>
    <font>
      <sz val="11"/>
      <color theme="1" tint="0.34998626667073579"/>
      <name val="Calibri"/>
      <family val="2"/>
      <scheme val="minor"/>
    </font>
    <font>
      <sz val="12"/>
      <color rgb="FFFF0000"/>
      <name val="Calibri"/>
      <family val="2"/>
      <scheme val="minor"/>
    </font>
    <font>
      <u/>
      <sz val="11"/>
      <color theme="11"/>
      <name val="Calibri"/>
      <family val="2"/>
      <scheme val="minor"/>
    </font>
    <font>
      <i/>
      <sz val="11"/>
      <color rgb="FF00B0F0"/>
      <name val="Calibri"/>
      <family val="2"/>
      <scheme val="minor"/>
    </font>
    <font>
      <i/>
      <sz val="10"/>
      <color theme="1"/>
      <name val="Century Gothic"/>
      <family val="2"/>
    </font>
    <font>
      <b/>
      <i/>
      <sz val="11"/>
      <color rgb="FF00B0F0"/>
      <name val="Calibri"/>
      <family val="2"/>
      <scheme val="minor"/>
    </font>
    <font>
      <sz val="11"/>
      <color theme="1" tint="0.249977111117893"/>
      <name val="Calibri"/>
      <family val="2"/>
      <scheme val="minor"/>
    </font>
    <font>
      <i/>
      <sz val="8"/>
      <color rgb="FF16ACE3"/>
      <name val="Calibri"/>
      <family val="2"/>
      <scheme val="minor"/>
    </font>
    <font>
      <sz val="11"/>
      <color rgb="FFFF0000"/>
      <name val="Calibri"/>
      <family val="2"/>
      <scheme val="minor"/>
    </font>
    <font>
      <b/>
      <sz val="11"/>
      <color theme="0" tint="-0.499984740745262"/>
      <name val="Calibri"/>
      <family val="2"/>
      <scheme val="minor"/>
    </font>
    <font>
      <sz val="11"/>
      <color rgb="FFFFC000"/>
      <name val="Calibri"/>
      <family val="2"/>
      <scheme val="minor"/>
    </font>
    <font>
      <sz val="11"/>
      <color rgb="FF00FF00"/>
      <name val="Calibri"/>
      <family val="2"/>
      <scheme val="minor"/>
    </font>
    <font>
      <sz val="11"/>
      <color rgb="FF00FAFA"/>
      <name val="Calibri"/>
      <family val="2"/>
      <scheme val="minor"/>
    </font>
    <font>
      <sz val="11"/>
      <color rgb="FF0000FF"/>
      <name val="Calibri"/>
      <family val="2"/>
      <scheme val="minor"/>
    </font>
    <font>
      <sz val="11"/>
      <color rgb="FFFA00FA"/>
      <name val="Calibri"/>
      <family val="2"/>
      <scheme val="minor"/>
    </font>
    <font>
      <sz val="8"/>
      <name val="Calibri"/>
      <family val="2"/>
      <scheme val="minor"/>
    </font>
    <font>
      <b/>
      <sz val="14"/>
      <color theme="1" tint="0.34998626667073579"/>
      <name val="Calibri"/>
      <family val="2"/>
      <scheme val="minor"/>
    </font>
    <font>
      <sz val="8"/>
      <color theme="1"/>
      <name val="Calibri"/>
      <family val="2"/>
      <scheme val="minor"/>
    </font>
    <font>
      <b/>
      <sz val="8"/>
      <color theme="1"/>
      <name val="Calibri"/>
      <family val="2"/>
      <scheme val="minor"/>
    </font>
    <font>
      <sz val="8"/>
      <color theme="0"/>
      <name val="Calibri"/>
      <family val="2"/>
      <scheme val="minor"/>
    </font>
    <font>
      <i/>
      <sz val="11"/>
      <color theme="0"/>
      <name val="Calibri"/>
      <family val="2"/>
      <scheme val="minor"/>
    </font>
    <font>
      <i/>
      <sz val="11"/>
      <color theme="1" tint="0.34998626667073579"/>
      <name val="Calibri"/>
      <family val="2"/>
      <scheme val="minor"/>
    </font>
    <font>
      <i/>
      <sz val="11"/>
      <color rgb="FFFF0000"/>
      <name val="Calibri"/>
      <family val="2"/>
      <scheme val="minor"/>
    </font>
    <font>
      <i/>
      <sz val="11"/>
      <color rgb="FF00B050"/>
      <name val="Calibri"/>
      <family val="2"/>
      <scheme val="minor"/>
    </font>
    <font>
      <i/>
      <sz val="11"/>
      <color rgb="FF0070C0"/>
      <name val="Calibri"/>
      <family val="2"/>
      <scheme val="minor"/>
    </font>
    <font>
      <i/>
      <sz val="11"/>
      <color theme="1" tint="0.249977111117893"/>
      <name val="Calibri"/>
      <family val="2"/>
      <scheme val="minor"/>
    </font>
    <font>
      <sz val="9"/>
      <color indexed="81"/>
      <name val="Tahoma"/>
      <charset val="1"/>
    </font>
    <font>
      <sz val="8"/>
      <color theme="1" tint="0.499984740745262"/>
      <name val="Calibri"/>
      <family val="2"/>
      <scheme val="minor"/>
    </font>
    <font>
      <u/>
      <sz val="8"/>
      <color theme="1" tint="0.499984740745262"/>
      <name val="Calibri"/>
      <family val="2"/>
      <scheme val="minor"/>
    </font>
    <font>
      <b/>
      <sz val="9"/>
      <color indexed="81"/>
      <name val="Tahoma"/>
      <charset val="1"/>
    </font>
    <font>
      <sz val="11"/>
      <color rgb="FF00C800"/>
      <name val="Calibri"/>
      <family val="2"/>
      <scheme val="minor"/>
    </font>
    <font>
      <sz val="11"/>
      <color rgb="FF0000FA"/>
      <name val="Calibri"/>
      <family val="2"/>
      <scheme val="minor"/>
    </font>
    <font>
      <sz val="14"/>
      <color rgb="FF00C800"/>
      <name val="Calibri"/>
      <family val="2"/>
      <scheme val="minor"/>
    </font>
    <font>
      <sz val="10"/>
      <color theme="0" tint="-0.499984740745262"/>
      <name val="Century Gothic"/>
      <family val="2"/>
    </font>
  </fonts>
  <fills count="8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A5A5A5"/>
      </patternFill>
    </fill>
    <fill>
      <patternFill patternType="solid">
        <fgColor theme="9" tint="0.79998168889431442"/>
        <bgColor indexed="65"/>
      </patternFill>
    </fill>
    <fill>
      <patternFill patternType="solid">
        <fgColor theme="0" tint="-0.499984740745262"/>
        <bgColor indexed="64"/>
      </patternFill>
    </fill>
    <fill>
      <patternFill patternType="solid">
        <fgColor rgb="FF50FA00"/>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00FF"/>
        <bgColor indexed="64"/>
      </patternFill>
    </fill>
    <fill>
      <patternFill patternType="solid">
        <fgColor rgb="FF6DABB7"/>
        <bgColor indexed="64"/>
      </patternFill>
    </fill>
    <fill>
      <patternFill patternType="solid">
        <fgColor rgb="FF00FA00"/>
        <bgColor indexed="64"/>
      </patternFill>
    </fill>
    <fill>
      <patternFill patternType="solid">
        <fgColor rgb="FF323232"/>
        <bgColor indexed="64"/>
      </patternFill>
    </fill>
    <fill>
      <patternFill patternType="solid">
        <fgColor rgb="FFFA0000"/>
        <bgColor indexed="64"/>
      </patternFill>
    </fill>
    <fill>
      <patternFill patternType="solid">
        <fgColor rgb="FF646464"/>
        <bgColor indexed="64"/>
      </patternFill>
    </fill>
    <fill>
      <patternFill patternType="solid">
        <fgColor rgb="FFFF00FF"/>
        <bgColor indexed="64"/>
      </patternFill>
    </fill>
    <fill>
      <patternFill patternType="solid">
        <fgColor rgb="FFFFFF00"/>
        <bgColor indexed="64"/>
      </patternFill>
    </fill>
    <fill>
      <patternFill patternType="solid">
        <fgColor rgb="FF00C800"/>
        <bgColor indexed="64"/>
      </patternFill>
    </fill>
    <fill>
      <patternFill patternType="solid">
        <fgColor rgb="FF00FFFF"/>
        <bgColor indexed="64"/>
      </patternFill>
    </fill>
    <fill>
      <patternFill patternType="solid">
        <fgColor rgb="FF000019"/>
        <bgColor indexed="64"/>
      </patternFill>
    </fill>
    <fill>
      <patternFill patternType="solid">
        <fgColor rgb="FFC81964"/>
        <bgColor indexed="64"/>
      </patternFill>
    </fill>
    <fill>
      <patternFill patternType="solid">
        <fgColor rgb="FF19327D"/>
        <bgColor indexed="64"/>
      </patternFill>
    </fill>
    <fill>
      <patternFill patternType="solid">
        <fgColor rgb="FFC87DE1"/>
        <bgColor indexed="64"/>
      </patternFill>
    </fill>
    <fill>
      <patternFill patternType="solid">
        <fgColor rgb="FF647D96"/>
        <bgColor indexed="64"/>
      </patternFill>
    </fill>
    <fill>
      <patternFill patternType="solid">
        <fgColor rgb="FFC8644B"/>
        <bgColor indexed="64"/>
      </patternFill>
    </fill>
    <fill>
      <patternFill patternType="solid">
        <fgColor rgb="FF190032"/>
        <bgColor indexed="64"/>
      </patternFill>
    </fill>
    <fill>
      <patternFill patternType="solid">
        <fgColor rgb="FF19C864"/>
        <bgColor indexed="64"/>
      </patternFill>
    </fill>
    <fill>
      <patternFill patternType="solid">
        <fgColor rgb="FF646400"/>
        <bgColor indexed="64"/>
      </patternFill>
    </fill>
    <fill>
      <patternFill patternType="solid">
        <fgColor rgb="FF7D4B4B"/>
        <bgColor indexed="64"/>
      </patternFill>
    </fill>
    <fill>
      <patternFill patternType="solid">
        <fgColor rgb="FFFFFF32"/>
        <bgColor indexed="64"/>
      </patternFill>
    </fill>
    <fill>
      <patternFill patternType="solid">
        <fgColor rgb="FF960096"/>
        <bgColor indexed="64"/>
      </patternFill>
    </fill>
    <fill>
      <patternFill patternType="solid">
        <fgColor rgb="FF4B007D"/>
        <bgColor indexed="64"/>
      </patternFill>
    </fill>
    <fill>
      <patternFill patternType="solid">
        <fgColor rgb="FF323219"/>
        <bgColor indexed="64"/>
      </patternFill>
    </fill>
    <fill>
      <patternFill patternType="solid">
        <fgColor rgb="FF321932"/>
        <bgColor indexed="64"/>
      </patternFill>
    </fill>
    <fill>
      <patternFill patternType="solid">
        <fgColor rgb="FF4B7D4B"/>
        <bgColor indexed="64"/>
      </patternFill>
    </fill>
    <fill>
      <patternFill patternType="solid">
        <fgColor rgb="FF4B4B4B"/>
        <bgColor indexed="64"/>
      </patternFill>
    </fill>
    <fill>
      <patternFill patternType="solid">
        <fgColor rgb="FFC84BC8"/>
        <bgColor indexed="64"/>
      </patternFill>
    </fill>
    <fill>
      <patternFill patternType="solid">
        <fgColor rgb="FFC832C8"/>
        <bgColor indexed="64"/>
      </patternFill>
    </fill>
    <fill>
      <patternFill patternType="solid">
        <fgColor rgb="FFAF4BAF"/>
        <bgColor indexed="64"/>
      </patternFill>
    </fill>
    <fill>
      <patternFill patternType="solid">
        <fgColor rgb="FF7DC800"/>
        <bgColor indexed="64"/>
      </patternFill>
    </fill>
    <fill>
      <patternFill patternType="solid">
        <fgColor rgb="FF4BFFC8"/>
        <bgColor indexed="64"/>
      </patternFill>
    </fill>
    <fill>
      <patternFill patternType="solid">
        <fgColor rgb="FF4BC819"/>
        <bgColor indexed="64"/>
      </patternFill>
    </fill>
    <fill>
      <patternFill patternType="solid">
        <fgColor rgb="FF1919C8"/>
        <bgColor indexed="64"/>
      </patternFill>
    </fill>
    <fill>
      <patternFill patternType="solid">
        <fgColor rgb="FF190064"/>
        <bgColor indexed="64"/>
      </patternFill>
    </fill>
    <fill>
      <patternFill patternType="solid">
        <fgColor rgb="FFE132E1"/>
        <bgColor indexed="64"/>
      </patternFill>
    </fill>
    <fill>
      <patternFill patternType="solid">
        <fgColor rgb="FF324B19"/>
        <bgColor indexed="64"/>
      </patternFill>
    </fill>
    <fill>
      <patternFill patternType="solid">
        <fgColor rgb="FF7D647D"/>
        <bgColor indexed="64"/>
      </patternFill>
    </fill>
    <fill>
      <patternFill patternType="solid">
        <fgColor rgb="FF009600"/>
        <bgColor indexed="64"/>
      </patternFill>
    </fill>
    <fill>
      <patternFill patternType="solid">
        <fgColor rgb="FF32C8AF"/>
        <bgColor indexed="64"/>
      </patternFill>
    </fill>
    <fill>
      <patternFill patternType="solid">
        <fgColor rgb="FF001900"/>
        <bgColor indexed="64"/>
      </patternFill>
    </fill>
    <fill>
      <patternFill patternType="solid">
        <fgColor rgb="FF191919"/>
        <bgColor indexed="64"/>
      </patternFill>
    </fill>
    <fill>
      <patternFill patternType="solid">
        <fgColor rgb="FF969696"/>
        <bgColor indexed="64"/>
      </patternFill>
    </fill>
    <fill>
      <patternFill patternType="solid">
        <fgColor rgb="FF64C800"/>
        <bgColor indexed="64"/>
      </patternFill>
    </fill>
    <fill>
      <patternFill patternType="solid">
        <fgColor rgb="FF004B32"/>
        <bgColor indexed="64"/>
      </patternFill>
    </fill>
    <fill>
      <patternFill patternType="solid">
        <fgColor rgb="FF4BAF19"/>
        <bgColor indexed="64"/>
      </patternFill>
    </fill>
    <fill>
      <patternFill patternType="solid">
        <fgColor rgb="FF32AF4B"/>
        <bgColor indexed="64"/>
      </patternFill>
    </fill>
    <fill>
      <patternFill patternType="solid">
        <fgColor rgb="FF96964B"/>
        <bgColor indexed="64"/>
      </patternFill>
    </fill>
    <fill>
      <patternFill patternType="solid">
        <fgColor rgb="FF7D7DAF"/>
        <bgColor indexed="64"/>
      </patternFill>
    </fill>
    <fill>
      <patternFill patternType="solid">
        <fgColor rgb="FF19AF7D"/>
        <bgColor indexed="64"/>
      </patternFill>
    </fill>
    <fill>
      <patternFill patternType="solid">
        <fgColor rgb="FF00197D"/>
        <bgColor indexed="64"/>
      </patternFill>
    </fill>
    <fill>
      <patternFill patternType="solid">
        <fgColor rgb="FF32324B"/>
        <bgColor indexed="64"/>
      </patternFill>
    </fill>
    <fill>
      <patternFill patternType="solid">
        <fgColor rgb="FF19324B"/>
        <bgColor indexed="64"/>
      </patternFill>
    </fill>
    <fill>
      <patternFill patternType="solid">
        <fgColor rgb="FF4B3219"/>
        <bgColor indexed="64"/>
      </patternFill>
    </fill>
    <fill>
      <patternFill patternType="solid">
        <fgColor rgb="FF4B4B19"/>
        <bgColor indexed="64"/>
      </patternFill>
    </fill>
    <fill>
      <patternFill patternType="solid">
        <fgColor rgb="FFAF19AF"/>
        <bgColor indexed="64"/>
      </patternFill>
    </fill>
    <fill>
      <patternFill patternType="solid">
        <fgColor rgb="FF7D7D32"/>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0000FA"/>
        <bgColor indexed="64"/>
      </patternFill>
    </fill>
    <fill>
      <patternFill patternType="solid">
        <fgColor rgb="FF761F7D"/>
        <bgColor indexed="64"/>
      </patternFill>
    </fill>
    <fill>
      <patternFill patternType="solid">
        <fgColor rgb="FF683F2A"/>
        <bgColor indexed="64"/>
      </patternFill>
    </fill>
    <fill>
      <patternFill patternType="solid">
        <fgColor rgb="FF7D3264"/>
        <bgColor indexed="64"/>
      </patternFill>
    </fill>
    <fill>
      <patternFill patternType="solid">
        <fgColor rgb="FF532A1F"/>
        <bgColor indexed="64"/>
      </patternFill>
    </fill>
    <fill>
      <patternFill patternType="solid">
        <fgColor rgb="FF712A24"/>
        <bgColor indexed="64"/>
      </patternFill>
    </fill>
    <fill>
      <patternFill patternType="solid">
        <fgColor rgb="FF7D362A"/>
        <bgColor indexed="64"/>
      </patternFill>
    </fill>
    <fill>
      <patternFill patternType="solid">
        <fgColor rgb="FF51002A"/>
        <bgColor indexed="64"/>
      </patternFill>
    </fill>
    <fill>
      <patternFill patternType="solid">
        <fgColor rgb="FF58FA59"/>
        <bgColor indexed="64"/>
      </patternFill>
    </fill>
    <fill>
      <patternFill patternType="solid">
        <fgColor rgb="FF7D7D7D"/>
        <bgColor indexed="64"/>
      </patternFill>
    </fill>
  </fills>
  <borders count="71">
    <border>
      <left/>
      <right/>
      <top/>
      <bottom/>
      <diagonal/>
    </border>
    <border>
      <left style="medium">
        <color auto="1"/>
      </left>
      <right style="medium">
        <color auto="1"/>
      </right>
      <top style="medium">
        <color auto="1"/>
      </top>
      <bottom style="medium">
        <color auto="1"/>
      </bottom>
      <diagonal/>
    </border>
    <border>
      <left style="double">
        <color rgb="FF3F3F3F"/>
      </left>
      <right style="double">
        <color rgb="FF3F3F3F"/>
      </right>
      <top style="double">
        <color rgb="FF3F3F3F"/>
      </top>
      <bottom style="double">
        <color rgb="FF3F3F3F"/>
      </bottom>
      <diagonal/>
    </border>
    <border>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theme="1" tint="4.9989318521683403E-2"/>
      </bottom>
      <diagonal/>
    </border>
    <border>
      <left style="thin">
        <color auto="1"/>
      </left>
      <right/>
      <top style="thin">
        <color auto="1"/>
      </top>
      <bottom/>
      <diagonal/>
    </border>
    <border>
      <left/>
      <right/>
      <top/>
      <bottom style="thin">
        <color auto="1"/>
      </bottom>
      <diagonal/>
    </border>
    <border>
      <left/>
      <right/>
      <top style="thin">
        <color auto="1"/>
      </top>
      <bottom style="thin">
        <color auto="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14996795556505021"/>
      </top>
      <bottom style="thin">
        <color theme="0" tint="-0.14996795556505021"/>
      </bottom>
      <diagonal/>
    </border>
    <border>
      <left style="thin">
        <color theme="0" tint="-0.499984740745262"/>
      </left>
      <right style="thin">
        <color theme="0" tint="-0.499984740745262"/>
      </right>
      <top/>
      <bottom style="thin">
        <color theme="0" tint="-0.14996795556505021"/>
      </bottom>
      <diagonal/>
    </border>
    <border>
      <left style="thin">
        <color theme="0" tint="-0.499984740745262"/>
      </left>
      <right style="thin">
        <color theme="0" tint="-0.499984740745262"/>
      </right>
      <top style="thin">
        <color theme="0" tint="-0.14996795556505021"/>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1499679555650502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24994659260841701"/>
      </left>
      <right style="thin">
        <color theme="0" tint="-0.24994659260841701"/>
      </right>
      <top style="thin">
        <color theme="0" tint="-0.24994659260841701"/>
      </top>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medium">
        <color theme="0" tint="-0.499984740745262"/>
      </bottom>
      <diagonal/>
    </border>
    <border>
      <left style="medium">
        <color theme="0" tint="-0.24994659260841701"/>
      </left>
      <right style="thin">
        <color theme="0" tint="-0.24994659260841701"/>
      </right>
      <top style="thin">
        <color theme="0" tint="-0.24994659260841701"/>
      </top>
      <bottom/>
      <diagonal/>
    </border>
    <border>
      <left style="medium">
        <color theme="0" tint="-0.24994659260841701"/>
      </left>
      <right style="medium">
        <color theme="0" tint="-0.499984740745262"/>
      </right>
      <top style="medium">
        <color theme="0" tint="-0.499984740745262"/>
      </top>
      <bottom/>
      <diagonal/>
    </border>
    <border>
      <left style="medium">
        <color theme="0" tint="-0.24994659260841701"/>
      </left>
      <right style="medium">
        <color theme="0" tint="-0.499984740745262"/>
      </right>
      <top/>
      <bottom/>
      <diagonal/>
    </border>
    <border>
      <left style="medium">
        <color theme="0" tint="-0.24994659260841701"/>
      </left>
      <right style="medium">
        <color theme="0" tint="-0.499984740745262"/>
      </right>
      <top/>
      <bottom style="medium">
        <color theme="0" tint="-0.49998474074526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4.9989318521683403E-2"/>
      </left>
      <right style="thin">
        <color theme="0" tint="-4.9989318521683403E-2"/>
      </right>
      <top style="thin">
        <color theme="0" tint="-4.9989318521683403E-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499984740745262"/>
      </left>
      <right style="medium">
        <color indexed="64"/>
      </right>
      <top/>
      <bottom style="medium">
        <color indexed="64"/>
      </bottom>
      <diagonal/>
    </border>
    <border>
      <left style="thin">
        <color theme="0" tint="-0.499984740745262"/>
      </left>
      <right style="medium">
        <color indexed="64"/>
      </right>
      <top/>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style="thin">
        <color theme="0" tint="-0.499984740745262"/>
      </left>
      <right style="thin">
        <color theme="0" tint="-0.499984740745262"/>
      </right>
      <top style="medium">
        <color indexed="64"/>
      </top>
      <bottom style="thin">
        <color auto="1"/>
      </bottom>
      <diagonal/>
    </border>
    <border>
      <left style="thin">
        <color theme="0" tint="-0.499984740745262"/>
      </left>
      <right style="medium">
        <color indexed="64"/>
      </right>
      <top style="medium">
        <color indexed="64"/>
      </top>
      <bottom style="thin">
        <color indexed="64"/>
      </bottom>
      <diagonal/>
    </border>
    <border>
      <left style="thin">
        <color theme="0" tint="-4.9989318521683403E-2"/>
      </left>
      <right style="medium">
        <color indexed="64"/>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style="thin">
        <color theme="0" tint="-0.499984740745262"/>
      </left>
      <right style="medium">
        <color indexed="64"/>
      </right>
      <top style="medium">
        <color indexed="64"/>
      </top>
      <bottom/>
      <diagonal/>
    </border>
    <border>
      <left style="thin">
        <color theme="0" tint="-4.9989318521683403E-2"/>
      </left>
      <right style="medium">
        <color indexed="64"/>
      </right>
      <top style="thin">
        <color theme="0" tint="-4.9989318521683403E-2"/>
      </top>
      <bottom style="thin">
        <color theme="0" tint="-4.9989318521683403E-2"/>
      </bottom>
      <diagonal/>
    </border>
    <border>
      <left style="thin">
        <color theme="0" tint="-4.9989318521683403E-2"/>
      </left>
      <right style="medium">
        <color indexed="64"/>
      </right>
      <top style="thin">
        <color theme="0" tint="-4.9989318521683403E-2"/>
      </top>
      <bottom style="medium">
        <color auto="1"/>
      </bottom>
      <diagonal/>
    </border>
    <border>
      <left style="thin">
        <color theme="0" tint="-4.9989318521683403E-2"/>
      </left>
      <right style="thin">
        <color theme="0" tint="-4.9989318521683403E-2"/>
      </right>
      <top style="thin">
        <color theme="0" tint="-4.9989318521683403E-2"/>
      </top>
      <bottom style="medium">
        <color auto="1"/>
      </bottom>
      <diagonal/>
    </border>
    <border>
      <left style="thin">
        <color theme="0" tint="-4.9989318521683403E-2"/>
      </left>
      <right/>
      <top style="thin">
        <color theme="0" tint="-4.9989318521683403E-2"/>
      </top>
      <bottom style="medium">
        <color auto="1"/>
      </bottom>
      <diagonal/>
    </border>
    <border>
      <left style="medium">
        <color auto="1"/>
      </left>
      <right style="thin">
        <color theme="0" tint="-0.499984740745262"/>
      </right>
      <top style="medium">
        <color indexed="64"/>
      </top>
      <bottom style="medium">
        <color indexed="64"/>
      </bottom>
      <diagonal/>
    </border>
  </borders>
  <cellStyleXfs count="8">
    <xf numFmtId="0" fontId="0" fillId="0" borderId="0"/>
    <xf numFmtId="0" fontId="7" fillId="6" borderId="2" applyNumberFormat="0" applyAlignment="0" applyProtection="0"/>
    <xf numFmtId="0" fontId="2" fillId="7" borderId="0" applyNumberFormat="0" applyBorder="0" applyAlignment="0" applyProtection="0"/>
    <xf numFmtId="9" fontId="2" fillId="0" borderId="0" applyFont="0" applyFill="0" applyBorder="0" applyAlignment="0" applyProtection="0"/>
    <xf numFmtId="0" fontId="5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4" fontId="2" fillId="0" borderId="0" applyFont="0" applyFill="0" applyBorder="0" applyAlignment="0" applyProtection="0"/>
  </cellStyleXfs>
  <cellXfs count="397">
    <xf numFmtId="0" fontId="0" fillId="0" borderId="0" xfId="0"/>
    <xf numFmtId="0" fontId="0" fillId="3" borderId="0" xfId="0" applyFill="1"/>
    <xf numFmtId="0" fontId="6" fillId="3" borderId="0" xfId="0" applyFont="1" applyFill="1"/>
    <xf numFmtId="0" fontId="6" fillId="0" borderId="0" xfId="0" applyFont="1"/>
    <xf numFmtId="0" fontId="5" fillId="3" borderId="0" xfId="0" applyFont="1" applyFill="1"/>
    <xf numFmtId="0" fontId="10" fillId="3" borderId="0" xfId="0" applyFont="1" applyFill="1" applyAlignment="1">
      <alignment horizontal="center"/>
    </xf>
    <xf numFmtId="0" fontId="0" fillId="0" borderId="0" xfId="0" applyAlignment="1">
      <alignment horizontal="center"/>
    </xf>
    <xf numFmtId="0" fontId="11" fillId="3" borderId="0" xfId="0" applyFont="1" applyFill="1"/>
    <xf numFmtId="0" fontId="9" fillId="0" borderId="0" xfId="0" applyFont="1" applyAlignment="1">
      <alignment horizontal="center"/>
    </xf>
    <xf numFmtId="0" fontId="10" fillId="0" borderId="0" xfId="0" applyFont="1" applyAlignment="1">
      <alignment horizontal="center"/>
    </xf>
    <xf numFmtId="0" fontId="12" fillId="0" borderId="0" xfId="0" applyFont="1" applyAlignment="1">
      <alignment horizontal="left"/>
    </xf>
    <xf numFmtId="0" fontId="12" fillId="3" borderId="0" xfId="0" applyFont="1" applyFill="1" applyAlignment="1">
      <alignment horizontal="left"/>
    </xf>
    <xf numFmtId="0" fontId="9" fillId="3" borderId="0" xfId="0" applyFont="1" applyFill="1" applyAlignment="1">
      <alignment horizontal="center"/>
    </xf>
    <xf numFmtId="0" fontId="13" fillId="3" borderId="0" xfId="0" applyFont="1" applyFill="1"/>
    <xf numFmtId="0" fontId="0" fillId="3" borderId="0" xfId="0" applyFill="1" applyAlignment="1">
      <alignment horizontal="center"/>
    </xf>
    <xf numFmtId="0" fontId="3" fillId="3" borderId="0" xfId="0" applyFont="1" applyFill="1" applyAlignment="1">
      <alignment horizontal="center"/>
    </xf>
    <xf numFmtId="0" fontId="9" fillId="3" borderId="0" xfId="0" applyFont="1" applyFill="1" applyAlignment="1">
      <alignment horizontal="left"/>
    </xf>
    <xf numFmtId="0" fontId="19" fillId="3" borderId="0" xfId="2" applyFont="1" applyFill="1" applyAlignment="1">
      <alignment horizontal="right" vertical="center"/>
    </xf>
    <xf numFmtId="0" fontId="18" fillId="3" borderId="0" xfId="0" applyFont="1" applyFill="1" applyAlignment="1">
      <alignment vertical="center"/>
    </xf>
    <xf numFmtId="0" fontId="0" fillId="3" borderId="0" xfId="0" applyFill="1" applyAlignment="1">
      <alignment vertical="center"/>
    </xf>
    <xf numFmtId="0" fontId="20" fillId="3" borderId="0" xfId="0" applyFont="1" applyFill="1" applyAlignment="1">
      <alignment horizontal="left" vertical="center"/>
    </xf>
    <xf numFmtId="0" fontId="17" fillId="0" borderId="1" xfId="0" applyFont="1" applyBorder="1" applyAlignment="1">
      <alignment horizontal="center" vertical="center"/>
    </xf>
    <xf numFmtId="0" fontId="0" fillId="5" borderId="0" xfId="0" applyFill="1"/>
    <xf numFmtId="0" fontId="18" fillId="3" borderId="0" xfId="0" applyFont="1" applyFill="1"/>
    <xf numFmtId="0" fontId="18" fillId="0" borderId="0" xfId="0" applyFont="1"/>
    <xf numFmtId="0" fontId="26" fillId="3" borderId="0" xfId="0" applyFont="1" applyFill="1" applyAlignment="1">
      <alignment horizontal="center" vertical="center"/>
    </xf>
    <xf numFmtId="0" fontId="0" fillId="3" borderId="0" xfId="0" applyFill="1" applyAlignment="1">
      <alignment horizontal="center" vertical="center"/>
    </xf>
    <xf numFmtId="9" fontId="0" fillId="3" borderId="0" xfId="0" applyNumberFormat="1" applyFill="1" applyAlignment="1">
      <alignment vertical="center"/>
    </xf>
    <xf numFmtId="0" fontId="0" fillId="0" borderId="0" xfId="0" applyAlignment="1">
      <alignment vertical="center"/>
    </xf>
    <xf numFmtId="0" fontId="14" fillId="3" borderId="8" xfId="0" applyFont="1" applyFill="1" applyBorder="1" applyAlignment="1">
      <alignment horizontal="center" vertical="center" wrapText="1"/>
    </xf>
    <xf numFmtId="0" fontId="0" fillId="3" borderId="0" xfId="0" quotePrefix="1" applyFill="1"/>
    <xf numFmtId="0" fontId="8" fillId="3" borderId="0" xfId="0" applyFont="1" applyFill="1"/>
    <xf numFmtId="0" fontId="26" fillId="3" borderId="8" xfId="0" applyFont="1" applyFill="1" applyBorder="1" applyAlignment="1">
      <alignment horizontal="center" vertical="center"/>
    </xf>
    <xf numFmtId="0" fontId="26" fillId="15" borderId="8" xfId="0" applyFont="1" applyFill="1" applyBorder="1" applyAlignment="1">
      <alignment horizontal="center" vertical="center"/>
    </xf>
    <xf numFmtId="0" fontId="3" fillId="3" borderId="0" xfId="0" applyFont="1" applyFill="1" applyAlignment="1">
      <alignment horizontal="center" vertical="center"/>
    </xf>
    <xf numFmtId="0" fontId="0" fillId="0" borderId="0" xfId="0" applyAlignment="1">
      <alignment horizontal="center" vertical="center"/>
    </xf>
    <xf numFmtId="0" fontId="18" fillId="3" borderId="0" xfId="0" applyFont="1" applyFill="1" applyAlignment="1">
      <alignment horizontal="center" vertical="center"/>
    </xf>
    <xf numFmtId="0" fontId="6" fillId="3" borderId="11" xfId="0" applyFont="1" applyFill="1" applyBorder="1"/>
    <xf numFmtId="9" fontId="17" fillId="3" borderId="0" xfId="3" applyFont="1" applyFill="1" applyAlignment="1">
      <alignment horizontal="right" vertical="center"/>
    </xf>
    <xf numFmtId="0" fontId="0" fillId="0" borderId="0" xfId="0" applyFill="1"/>
    <xf numFmtId="0" fontId="27" fillId="0" borderId="0" xfId="0" applyFont="1" applyFill="1" applyAlignment="1">
      <alignment horizontal="left"/>
    </xf>
    <xf numFmtId="0" fontId="0" fillId="16" borderId="10" xfId="0" applyFill="1" applyBorder="1" applyAlignment="1">
      <alignment horizontal="center" vertical="center"/>
    </xf>
    <xf numFmtId="0" fontId="0" fillId="9" borderId="10" xfId="0" applyFill="1" applyBorder="1" applyAlignment="1">
      <alignment horizontal="center" vertical="center"/>
    </xf>
    <xf numFmtId="0" fontId="0" fillId="17" borderId="13" xfId="0" applyFill="1" applyBorder="1"/>
    <xf numFmtId="0" fontId="36" fillId="3" borderId="0" xfId="0" applyFont="1" applyFill="1"/>
    <xf numFmtId="0" fontId="36" fillId="0" borderId="0" xfId="0" applyFont="1"/>
    <xf numFmtId="0" fontId="37" fillId="3" borderId="0" xfId="0" applyFont="1" applyFill="1" applyAlignment="1">
      <alignment horizontal="left" vertical="center" indent="1"/>
    </xf>
    <xf numFmtId="0" fontId="24" fillId="3" borderId="0" xfId="0" applyFont="1" applyFill="1" applyAlignment="1">
      <alignment horizontal="center" vertical="center"/>
    </xf>
    <xf numFmtId="0" fontId="24" fillId="3" borderId="0" xfId="0" applyFont="1" applyFill="1" applyAlignment="1">
      <alignment horizontal="center"/>
    </xf>
    <xf numFmtId="0" fontId="39" fillId="3" borderId="0" xfId="0" applyFont="1" applyFill="1"/>
    <xf numFmtId="0" fontId="40" fillId="0" borderId="8" xfId="0" applyFont="1" applyBorder="1" applyAlignment="1">
      <alignment horizontal="center" vertical="center"/>
    </xf>
    <xf numFmtId="0" fontId="3" fillId="3" borderId="0" xfId="0" applyFont="1" applyFill="1"/>
    <xf numFmtId="0" fontId="0" fillId="3" borderId="0" xfId="0" applyFill="1" applyAlignment="1">
      <alignment horizontal="right"/>
    </xf>
    <xf numFmtId="0" fontId="54" fillId="3" borderId="0" xfId="0" applyFont="1" applyFill="1"/>
    <xf numFmtId="9" fontId="24" fillId="3" borderId="17" xfId="3" applyFont="1" applyFill="1" applyBorder="1" applyAlignment="1">
      <alignment horizontal="center" vertical="center"/>
    </xf>
    <xf numFmtId="9" fontId="24" fillId="3" borderId="18" xfId="3" applyFont="1" applyFill="1" applyBorder="1" applyAlignment="1">
      <alignment horizontal="center" vertical="center"/>
    </xf>
    <xf numFmtId="9" fontId="24" fillId="3" borderId="19" xfId="3" applyFont="1" applyFill="1" applyBorder="1" applyAlignment="1">
      <alignment horizontal="center" vertical="center"/>
    </xf>
    <xf numFmtId="0" fontId="4" fillId="0" borderId="20" xfId="0" applyFont="1" applyBorder="1" applyAlignment="1">
      <alignment horizontal="center" vertical="center"/>
    </xf>
    <xf numFmtId="0" fontId="0" fillId="0" borderId="20" xfId="0" applyBorder="1" applyAlignment="1">
      <alignment horizontal="center" vertical="center"/>
    </xf>
    <xf numFmtId="9" fontId="24" fillId="3" borderId="20" xfId="3" applyFont="1" applyFill="1" applyBorder="1" applyAlignment="1">
      <alignment horizontal="center" vertical="center"/>
    </xf>
    <xf numFmtId="0" fontId="0" fillId="3" borderId="21" xfId="0" applyFill="1" applyBorder="1"/>
    <xf numFmtId="0" fontId="4" fillId="0" borderId="17" xfId="0" applyFont="1" applyBorder="1" applyAlignment="1">
      <alignment horizontal="center" vertical="center"/>
    </xf>
    <xf numFmtId="0" fontId="0" fillId="0" borderId="17" xfId="0" applyBorder="1" applyAlignment="1">
      <alignment horizontal="center" vertical="center"/>
    </xf>
    <xf numFmtId="9" fontId="11" fillId="3" borderId="22" xfId="3" applyFont="1" applyFill="1" applyBorder="1" applyAlignment="1">
      <alignment horizontal="center"/>
    </xf>
    <xf numFmtId="0" fontId="4" fillId="0" borderId="19" xfId="0" applyFont="1" applyBorder="1" applyAlignment="1">
      <alignment horizontal="center" vertical="center"/>
    </xf>
    <xf numFmtId="0" fontId="0" fillId="0" borderId="19" xfId="0" applyBorder="1" applyAlignment="1">
      <alignment horizontal="center" vertical="center"/>
    </xf>
    <xf numFmtId="0" fontId="4" fillId="0" borderId="18" xfId="0" applyFont="1" applyBorder="1" applyAlignment="1">
      <alignment horizontal="center" vertical="center"/>
    </xf>
    <xf numFmtId="0" fontId="0" fillId="0" borderId="18" xfId="0" applyBorder="1" applyAlignment="1">
      <alignment horizontal="center" vertical="center"/>
    </xf>
    <xf numFmtId="0" fontId="17" fillId="8" borderId="23" xfId="0" applyFont="1" applyFill="1" applyBorder="1" applyAlignment="1">
      <alignment horizontal="center" vertical="center"/>
    </xf>
    <xf numFmtId="0" fontId="17" fillId="8" borderId="23" xfId="0" applyFont="1" applyFill="1" applyBorder="1" applyAlignment="1">
      <alignment horizontal="center" vertical="center" wrapText="1"/>
    </xf>
    <xf numFmtId="0" fontId="17" fillId="8" borderId="25" xfId="0" applyFont="1" applyFill="1" applyBorder="1" applyAlignment="1">
      <alignment horizontal="center" vertical="center"/>
    </xf>
    <xf numFmtId="0" fontId="47" fillId="8" borderId="25" xfId="0" applyFont="1" applyFill="1" applyBorder="1" applyAlignment="1">
      <alignment horizontal="center" vertical="center" wrapText="1"/>
    </xf>
    <xf numFmtId="0" fontId="31" fillId="5" borderId="26" xfId="0" applyFont="1" applyFill="1" applyBorder="1" applyAlignment="1">
      <alignment horizontal="left" vertical="center"/>
    </xf>
    <xf numFmtId="9" fontId="8" fillId="10" borderId="26" xfId="3" applyFont="1" applyFill="1" applyBorder="1" applyAlignment="1">
      <alignment horizontal="center" vertical="center"/>
    </xf>
    <xf numFmtId="0" fontId="55" fillId="5" borderId="27" xfId="4" applyFill="1" applyBorder="1" applyAlignment="1">
      <alignment horizontal="left" vertical="center"/>
    </xf>
    <xf numFmtId="0" fontId="31" fillId="5" borderId="27" xfId="0" applyFont="1" applyFill="1" applyBorder="1" applyAlignment="1">
      <alignment horizontal="left" vertical="center"/>
    </xf>
    <xf numFmtId="9" fontId="8" fillId="10" borderId="27" xfId="3" applyFont="1" applyFill="1" applyBorder="1" applyAlignment="1">
      <alignment horizontal="center" vertical="center"/>
    </xf>
    <xf numFmtId="0" fontId="31" fillId="5" borderId="28" xfId="0" applyFont="1" applyFill="1" applyBorder="1" applyAlignment="1">
      <alignment horizontal="left" vertical="center"/>
    </xf>
    <xf numFmtId="9" fontId="8" fillId="10" borderId="28" xfId="3" applyFont="1" applyFill="1" applyBorder="1" applyAlignment="1">
      <alignment horizontal="center" vertical="center"/>
    </xf>
    <xf numFmtId="0" fontId="55" fillId="3" borderId="27" xfId="4" applyFill="1" applyBorder="1" applyAlignment="1">
      <alignment horizontal="left" vertical="center"/>
    </xf>
    <xf numFmtId="0" fontId="31" fillId="3" borderId="27" xfId="0" applyFont="1" applyFill="1" applyBorder="1" applyAlignment="1">
      <alignment horizontal="left" vertical="center"/>
    </xf>
    <xf numFmtId="9" fontId="11" fillId="0" borderId="24" xfId="3" applyFont="1" applyBorder="1" applyAlignment="1">
      <alignment horizontal="center" vertical="center"/>
    </xf>
    <xf numFmtId="9" fontId="32" fillId="0" borderId="24" xfId="3" applyFont="1" applyBorder="1" applyAlignment="1">
      <alignment horizontal="center" vertical="center"/>
    </xf>
    <xf numFmtId="0" fontId="28" fillId="8" borderId="23" xfId="0" applyFont="1" applyFill="1" applyBorder="1" applyAlignment="1">
      <alignment horizontal="center" vertical="center"/>
    </xf>
    <xf numFmtId="0" fontId="17" fillId="8" borderId="29" xfId="0" applyFont="1" applyFill="1" applyBorder="1" applyAlignment="1">
      <alignment horizontal="right" vertical="center"/>
    </xf>
    <xf numFmtId="0" fontId="46" fillId="3" borderId="30" xfId="0" applyFont="1" applyFill="1" applyBorder="1" applyAlignment="1">
      <alignment horizontal="left" vertical="center"/>
    </xf>
    <xf numFmtId="0" fontId="30" fillId="3" borderId="31" xfId="0" applyFont="1" applyFill="1" applyBorder="1" applyAlignment="1">
      <alignment horizontal="left" vertical="center"/>
    </xf>
    <xf numFmtId="0" fontId="16" fillId="3" borderId="31" xfId="0" applyFont="1" applyFill="1" applyBorder="1" applyAlignment="1">
      <alignment horizontal="left" vertical="center"/>
    </xf>
    <xf numFmtId="0" fontId="34" fillId="3" borderId="31" xfId="0" applyFont="1" applyFill="1" applyBorder="1" applyAlignment="1">
      <alignment horizontal="left" vertical="center"/>
    </xf>
    <xf numFmtId="0" fontId="43" fillId="3" borderId="31" xfId="0" applyFont="1" applyFill="1" applyBorder="1" applyAlignment="1">
      <alignment horizontal="left" vertical="center"/>
    </xf>
    <xf numFmtId="0" fontId="35" fillId="3" borderId="31" xfId="0" applyFont="1" applyFill="1" applyBorder="1" applyAlignment="1">
      <alignment horizontal="left" vertical="center"/>
    </xf>
    <xf numFmtId="0" fontId="44" fillId="3" borderId="31" xfId="0" applyFont="1" applyFill="1" applyBorder="1" applyAlignment="1">
      <alignment horizontal="left" vertical="center"/>
    </xf>
    <xf numFmtId="0" fontId="18" fillId="3" borderId="31" xfId="0" applyFont="1" applyFill="1" applyBorder="1" applyAlignment="1">
      <alignment horizontal="left" vertical="center"/>
    </xf>
    <xf numFmtId="0" fontId="41" fillId="3" borderId="31" xfId="0" applyFont="1" applyFill="1" applyBorder="1" applyAlignment="1">
      <alignment horizontal="left" vertical="center"/>
    </xf>
    <xf numFmtId="0" fontId="46" fillId="3" borderId="31" xfId="0" applyFont="1" applyFill="1" applyBorder="1" applyAlignment="1">
      <alignment horizontal="left" vertical="center"/>
    </xf>
    <xf numFmtId="0" fontId="41" fillId="3" borderId="32" xfId="0" applyFont="1" applyFill="1" applyBorder="1" applyAlignment="1">
      <alignment horizontal="left" vertical="center"/>
    </xf>
    <xf numFmtId="0" fontId="3" fillId="3" borderId="33" xfId="1" applyFont="1" applyFill="1" applyBorder="1" applyAlignment="1">
      <alignment horizontal="center" vertical="center"/>
    </xf>
    <xf numFmtId="0" fontId="17" fillId="0" borderId="33" xfId="0" applyFont="1" applyBorder="1" applyAlignment="1">
      <alignment horizontal="center" vertical="center"/>
    </xf>
    <xf numFmtId="0" fontId="17" fillId="9" borderId="33" xfId="0" applyFont="1" applyFill="1" applyBorder="1" applyAlignment="1">
      <alignment horizontal="center" vertical="center"/>
    </xf>
    <xf numFmtId="1" fontId="15" fillId="3" borderId="33" xfId="0" applyNumberFormat="1" applyFont="1" applyFill="1" applyBorder="1" applyAlignment="1">
      <alignment horizontal="center" vertical="center"/>
    </xf>
    <xf numFmtId="0" fontId="3" fillId="3" borderId="35" xfId="1" applyFont="1" applyFill="1" applyBorder="1" applyAlignment="1">
      <alignment horizontal="center" vertical="center"/>
    </xf>
    <xf numFmtId="0" fontId="7" fillId="3" borderId="35" xfId="1" applyFill="1" applyBorder="1" applyAlignment="1">
      <alignment horizontal="left" indent="1"/>
    </xf>
    <xf numFmtId="0" fontId="37" fillId="3" borderId="0" xfId="0" applyFont="1" applyFill="1" applyAlignment="1">
      <alignment horizontal="center"/>
    </xf>
    <xf numFmtId="0" fontId="0" fillId="3" borderId="0" xfId="0" applyFill="1" applyBorder="1"/>
    <xf numFmtId="0" fontId="57" fillId="3" borderId="0" xfId="0" applyFont="1" applyFill="1"/>
    <xf numFmtId="0" fontId="61" fillId="3" borderId="0" xfId="0" applyFont="1" applyFill="1"/>
    <xf numFmtId="0" fontId="61" fillId="3" borderId="0" xfId="0" applyFont="1" applyFill="1" applyAlignment="1">
      <alignment horizontal="center" vertical="center"/>
    </xf>
    <xf numFmtId="0" fontId="67" fillId="3" borderId="0" xfId="0" quotePrefix="1" applyFont="1" applyFill="1"/>
    <xf numFmtId="0" fontId="8" fillId="0" borderId="36" xfId="0" applyFont="1" applyBorder="1" applyAlignment="1">
      <alignment horizontal="center" vertical="center"/>
    </xf>
    <xf numFmtId="1" fontId="7" fillId="3" borderId="36" xfId="0" applyNumberFormat="1" applyFont="1" applyFill="1" applyBorder="1" applyAlignment="1">
      <alignment horizontal="center" vertical="center"/>
    </xf>
    <xf numFmtId="0" fontId="8" fillId="4" borderId="36" xfId="0" applyFont="1" applyFill="1" applyBorder="1" applyAlignment="1">
      <alignment horizontal="center" vertical="center"/>
    </xf>
    <xf numFmtId="0" fontId="24" fillId="3" borderId="8" xfId="0" applyFont="1" applyFill="1" applyBorder="1" applyAlignment="1">
      <alignment horizontal="center" vertical="center" wrapText="1"/>
    </xf>
    <xf numFmtId="0" fontId="24" fillId="3" borderId="0" xfId="0" applyFont="1" applyFill="1"/>
    <xf numFmtId="0" fontId="69" fillId="3" borderId="8" xfId="0" applyFont="1" applyFill="1" applyBorder="1" applyAlignment="1">
      <alignment horizontal="center" vertical="center"/>
    </xf>
    <xf numFmtId="0" fontId="60" fillId="3" borderId="0" xfId="0" applyFont="1" applyFill="1"/>
    <xf numFmtId="0" fontId="67" fillId="3" borderId="0" xfId="0" applyFont="1" applyFill="1"/>
    <xf numFmtId="0" fontId="70" fillId="3" borderId="0" xfId="0" applyFont="1" applyFill="1"/>
    <xf numFmtId="0" fontId="17" fillId="8" borderId="8" xfId="0" applyFont="1" applyFill="1" applyBorder="1" applyAlignment="1">
      <alignment horizontal="center" vertical="center"/>
    </xf>
    <xf numFmtId="0" fontId="28" fillId="8" borderId="8" xfId="0" applyFont="1" applyFill="1" applyBorder="1" applyAlignment="1">
      <alignment horizontal="center" vertical="center" wrapText="1"/>
    </xf>
    <xf numFmtId="0" fontId="29" fillId="8" borderId="8" xfId="0" applyFont="1" applyFill="1" applyBorder="1" applyAlignment="1">
      <alignment horizontal="center" vertical="center"/>
    </xf>
    <xf numFmtId="0" fontId="7" fillId="8" borderId="36" xfId="1" applyFill="1" applyBorder="1" applyAlignment="1">
      <alignment horizontal="center" vertical="center"/>
    </xf>
    <xf numFmtId="0" fontId="61" fillId="3" borderId="0" xfId="0" applyFont="1" applyFill="1" applyAlignment="1">
      <alignment horizontal="right"/>
    </xf>
    <xf numFmtId="0" fontId="60" fillId="3" borderId="0" xfId="0" applyFont="1" applyFill="1" applyAlignment="1">
      <alignment horizontal="left" vertical="top" indent="1"/>
    </xf>
    <xf numFmtId="0" fontId="9" fillId="3" borderId="0" xfId="0" quotePrefix="1" applyFont="1" applyFill="1" applyAlignment="1">
      <alignment horizontal="center" vertical="top"/>
    </xf>
    <xf numFmtId="0" fontId="67" fillId="3" borderId="0" xfId="0" applyFont="1" applyFill="1" applyAlignment="1">
      <alignment horizontal="left"/>
    </xf>
    <xf numFmtId="0" fontId="18" fillId="2" borderId="8" xfId="0" applyFont="1" applyFill="1" applyBorder="1" applyAlignment="1">
      <alignment horizontal="center" vertical="center" textRotation="180" wrapText="1"/>
    </xf>
    <xf numFmtId="0" fontId="18" fillId="11" borderId="8" xfId="0" applyFont="1" applyFill="1" applyBorder="1" applyAlignment="1">
      <alignment horizontal="center" vertical="center" textRotation="180" wrapText="1"/>
    </xf>
    <xf numFmtId="0" fontId="18" fillId="12" borderId="8" xfId="0" applyFont="1" applyFill="1" applyBorder="1" applyAlignment="1">
      <alignment horizontal="center" vertical="center" textRotation="180" wrapText="1"/>
    </xf>
    <xf numFmtId="0" fontId="18" fillId="13" borderId="8" xfId="0" applyFont="1" applyFill="1" applyBorder="1" applyAlignment="1">
      <alignment horizontal="center" vertical="center" textRotation="180" wrapText="1"/>
    </xf>
    <xf numFmtId="0" fontId="18" fillId="14" borderId="8" xfId="0" applyFont="1" applyFill="1" applyBorder="1" applyAlignment="1">
      <alignment horizontal="center" vertical="center" textRotation="180" wrapText="1"/>
    </xf>
    <xf numFmtId="1" fontId="73" fillId="3" borderId="36" xfId="0" applyNumberFormat="1" applyFont="1" applyFill="1" applyBorder="1" applyAlignment="1">
      <alignment horizontal="center" vertical="center"/>
    </xf>
    <xf numFmtId="0" fontId="74" fillId="0" borderId="36" xfId="0" applyFont="1" applyBorder="1" applyAlignment="1">
      <alignment horizontal="center" vertical="center"/>
    </xf>
    <xf numFmtId="0" fontId="17" fillId="8" borderId="37" xfId="0" applyFont="1" applyFill="1" applyBorder="1" applyAlignment="1">
      <alignment horizontal="center" vertical="center"/>
    </xf>
    <xf numFmtId="0" fontId="55" fillId="3" borderId="0" xfId="4" applyFill="1"/>
    <xf numFmtId="0" fontId="75" fillId="0" borderId="0" xfId="0" applyFont="1" applyAlignment="1">
      <alignment vertical="center" wrapText="1"/>
    </xf>
    <xf numFmtId="0" fontId="24" fillId="3" borderId="0" xfId="0" applyFont="1" applyFill="1" applyBorder="1" applyAlignment="1">
      <alignment horizontal="center" vertical="center" wrapText="1"/>
    </xf>
    <xf numFmtId="0" fontId="80" fillId="3" borderId="0" xfId="0" applyFont="1" applyFill="1"/>
    <xf numFmtId="0" fontId="80" fillId="3" borderId="0" xfId="0" applyFont="1" applyFill="1" applyAlignment="1">
      <alignment horizontal="center"/>
    </xf>
    <xf numFmtId="0" fontId="8" fillId="0" borderId="0" xfId="0" applyFont="1" applyAlignment="1">
      <alignment horizontal="center" vertical="center"/>
    </xf>
    <xf numFmtId="0" fontId="33" fillId="0" borderId="0" xfId="0" applyFont="1" applyAlignment="1">
      <alignment horizontal="center" vertical="center"/>
    </xf>
    <xf numFmtId="0" fontId="81" fillId="3" borderId="36" xfId="0" applyFont="1" applyFill="1" applyBorder="1" applyAlignment="1">
      <alignment horizontal="center" vertical="center"/>
    </xf>
    <xf numFmtId="0" fontId="9" fillId="3" borderId="0" xfId="0" applyFont="1" applyFill="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right" vertical="center" indent="1"/>
    </xf>
    <xf numFmtId="0" fontId="9" fillId="3" borderId="0" xfId="0" applyFont="1" applyFill="1" applyAlignment="1">
      <alignment vertical="center"/>
    </xf>
    <xf numFmtId="0" fontId="8" fillId="3" borderId="0" xfId="0" applyFont="1" applyFill="1" applyAlignment="1">
      <alignment horizontal="center" vertical="center"/>
    </xf>
    <xf numFmtId="0" fontId="3" fillId="3" borderId="0" xfId="0" applyFont="1" applyFill="1" applyAlignment="1">
      <alignment horizontal="left" vertical="center" indent="1"/>
    </xf>
    <xf numFmtId="0" fontId="33" fillId="3" borderId="0" xfId="0" applyFont="1" applyFill="1" applyAlignment="1">
      <alignment horizontal="center" vertical="center"/>
    </xf>
    <xf numFmtId="0" fontId="0" fillId="3" borderId="0" xfId="0" quotePrefix="1" applyFill="1" applyAlignment="1">
      <alignment horizontal="center" vertical="center"/>
    </xf>
    <xf numFmtId="0" fontId="71" fillId="3" borderId="34" xfId="1" applyFont="1" applyFill="1" applyBorder="1" applyAlignment="1">
      <alignment horizontal="left" vertical="center" indent="1"/>
    </xf>
    <xf numFmtId="0" fontId="3" fillId="3" borderId="34" xfId="1" applyFont="1" applyFill="1" applyBorder="1" applyAlignment="1">
      <alignment horizontal="left" vertical="center" indent="1"/>
    </xf>
    <xf numFmtId="0" fontId="54" fillId="3" borderId="0" xfId="0" applyFont="1" applyFill="1" applyAlignment="1">
      <alignment horizontal="left" vertical="center" indent="1"/>
    </xf>
    <xf numFmtId="0" fontId="7" fillId="8" borderId="0" xfId="1" applyFill="1" applyBorder="1" applyAlignment="1">
      <alignment horizontal="center" vertical="center"/>
    </xf>
    <xf numFmtId="0" fontId="7" fillId="8" borderId="38" xfId="1" applyFill="1" applyBorder="1" applyAlignment="1">
      <alignment horizontal="center" vertical="center" wrapText="1"/>
    </xf>
    <xf numFmtId="0" fontId="14" fillId="0" borderId="8" xfId="0" applyFont="1" applyBorder="1" applyAlignment="1">
      <alignment horizontal="center" vertical="center" wrapText="1"/>
    </xf>
    <xf numFmtId="0" fontId="14" fillId="0" borderId="8" xfId="0" quotePrefix="1" applyFont="1" applyBorder="1" applyAlignment="1">
      <alignment horizontal="center" vertical="center" wrapText="1"/>
    </xf>
    <xf numFmtId="0" fontId="14" fillId="3" borderId="8" xfId="0" applyFont="1" applyFill="1" applyBorder="1" applyAlignment="1">
      <alignment horizontal="left" vertical="center" wrapText="1" indent="1"/>
    </xf>
    <xf numFmtId="0" fontId="22" fillId="0" borderId="8" xfId="0" applyFont="1" applyBorder="1" applyAlignment="1">
      <alignment horizontal="center" vertical="center" wrapText="1"/>
    </xf>
    <xf numFmtId="0" fontId="14" fillId="3" borderId="0" xfId="0" applyFont="1" applyFill="1" applyAlignment="1">
      <alignment horizontal="center"/>
    </xf>
    <xf numFmtId="0" fontId="22" fillId="3" borderId="8" xfId="0" applyFont="1" applyFill="1" applyBorder="1" applyAlignment="1">
      <alignment horizontal="center" vertical="center" wrapText="1"/>
    </xf>
    <xf numFmtId="0" fontId="0" fillId="3" borderId="8" xfId="0" applyFill="1" applyBorder="1"/>
    <xf numFmtId="0" fontId="3" fillId="3" borderId="8" xfId="1" applyFont="1" applyFill="1" applyBorder="1" applyAlignment="1">
      <alignment horizontal="center" vertical="center"/>
    </xf>
    <xf numFmtId="0" fontId="23" fillId="18" borderId="35" xfId="0" quotePrefix="1" applyFont="1" applyFill="1" applyBorder="1" applyAlignment="1">
      <alignment horizontal="center" vertical="center"/>
    </xf>
    <xf numFmtId="9" fontId="72" fillId="3" borderId="8" xfId="3" applyFont="1" applyFill="1" applyBorder="1" applyAlignment="1">
      <alignment vertical="center"/>
    </xf>
    <xf numFmtId="0" fontId="23" fillId="5" borderId="35" xfId="0" applyFont="1" applyFill="1" applyBorder="1" applyAlignment="1">
      <alignment horizontal="center" vertical="center"/>
    </xf>
    <xf numFmtId="0" fontId="25" fillId="0" borderId="35" xfId="0" quotePrefix="1" applyFont="1" applyBorder="1" applyAlignment="1">
      <alignment horizontal="center" vertical="center"/>
    </xf>
    <xf numFmtId="0" fontId="90" fillId="5" borderId="21" xfId="0" applyFont="1" applyFill="1" applyBorder="1" applyAlignment="1">
      <alignment horizontal="center"/>
    </xf>
    <xf numFmtId="0" fontId="90" fillId="5" borderId="16" xfId="0" applyFont="1" applyFill="1" applyBorder="1" applyAlignment="1">
      <alignment horizontal="center"/>
    </xf>
    <xf numFmtId="0" fontId="28" fillId="8" borderId="23" xfId="0" applyFont="1" applyFill="1" applyBorder="1" applyAlignment="1">
      <alignment horizontal="center" vertical="center" wrapText="1"/>
    </xf>
    <xf numFmtId="0" fontId="6" fillId="3" borderId="0" xfId="0" applyFont="1" applyFill="1" applyAlignment="1">
      <alignment vertical="center"/>
    </xf>
    <xf numFmtId="0" fontId="0" fillId="5" borderId="0" xfId="0" applyFill="1" applyAlignment="1">
      <alignment vertical="center"/>
    </xf>
    <xf numFmtId="0" fontId="0" fillId="3" borderId="0" xfId="0" quotePrefix="1" applyFill="1" applyAlignment="1">
      <alignment horizontal="left" indent="1"/>
    </xf>
    <xf numFmtId="0" fontId="4" fillId="3" borderId="0" xfId="0" applyFont="1" applyFill="1" applyAlignment="1">
      <alignment horizontal="center"/>
    </xf>
    <xf numFmtId="0" fontId="0" fillId="19" borderId="0" xfId="0" applyFill="1" applyAlignment="1">
      <alignment horizontal="center" vertical="center"/>
    </xf>
    <xf numFmtId="0" fontId="0" fillId="0" borderId="39" xfId="0" applyBorder="1"/>
    <xf numFmtId="0" fontId="0" fillId="0" borderId="40" xfId="0" applyBorder="1"/>
    <xf numFmtId="0" fontId="0" fillId="0" borderId="41" xfId="0" applyBorder="1"/>
    <xf numFmtId="0" fontId="0" fillId="25" borderId="0" xfId="0" applyFill="1" applyAlignment="1">
      <alignment horizontal="center" vertical="center"/>
    </xf>
    <xf numFmtId="0" fontId="0" fillId="0" borderId="42" xfId="0" applyBorder="1"/>
    <xf numFmtId="0" fontId="0" fillId="0" borderId="43" xfId="0" applyBorder="1"/>
    <xf numFmtId="0" fontId="0" fillId="21" borderId="0" xfId="0" applyFill="1" applyAlignment="1">
      <alignment horizontal="center" vertical="center"/>
    </xf>
    <xf numFmtId="0" fontId="8" fillId="17" borderId="0" xfId="0" applyFont="1" applyFill="1" applyAlignment="1">
      <alignment horizontal="center" vertical="center"/>
    </xf>
    <xf numFmtId="0" fontId="0" fillId="24" borderId="0" xfId="0" applyFill="1" applyAlignment="1">
      <alignment horizontal="center" vertical="center"/>
    </xf>
    <xf numFmtId="0" fontId="0" fillId="26" borderId="0" xfId="0" applyFill="1" applyAlignment="1">
      <alignment horizontal="center" vertical="center"/>
    </xf>
    <xf numFmtId="0" fontId="0" fillId="23" borderId="0" xfId="0" applyFill="1" applyAlignment="1">
      <alignment horizontal="center" vertical="center"/>
    </xf>
    <xf numFmtId="0" fontId="0" fillId="0" borderId="44" xfId="0" applyBorder="1"/>
    <xf numFmtId="0" fontId="0" fillId="0" borderId="45" xfId="0" applyBorder="1"/>
    <xf numFmtId="0" fontId="0" fillId="0" borderId="46" xfId="0" applyBorder="1"/>
    <xf numFmtId="0" fontId="0" fillId="22" borderId="0" xfId="0" applyFill="1" applyAlignment="1">
      <alignment horizontal="center" vertical="center"/>
    </xf>
    <xf numFmtId="0" fontId="8" fillId="20" borderId="0" xfId="0" applyFont="1" applyFill="1" applyAlignment="1">
      <alignment horizontal="center" vertical="center"/>
    </xf>
    <xf numFmtId="1" fontId="8" fillId="27" borderId="0" xfId="0" applyNumberFormat="1" applyFont="1" applyFill="1" applyAlignment="1">
      <alignment horizontal="center" vertical="center"/>
    </xf>
    <xf numFmtId="1" fontId="8" fillId="28" borderId="0" xfId="0" applyNumberFormat="1" applyFont="1" applyFill="1" applyAlignment="1">
      <alignment horizontal="center" vertical="center"/>
    </xf>
    <xf numFmtId="1" fontId="8" fillId="29" borderId="0" xfId="0" applyNumberFormat="1" applyFont="1" applyFill="1" applyAlignment="1">
      <alignment horizontal="center" vertical="center"/>
    </xf>
    <xf numFmtId="1" fontId="8" fillId="30" borderId="0" xfId="0" applyNumberFormat="1" applyFont="1" applyFill="1" applyAlignment="1">
      <alignment horizontal="center" vertical="center"/>
    </xf>
    <xf numFmtId="1" fontId="8" fillId="31" borderId="0" xfId="0" applyNumberFormat="1" applyFont="1" applyFill="1" applyAlignment="1">
      <alignment horizontal="center" vertical="center"/>
    </xf>
    <xf numFmtId="1" fontId="8" fillId="32" borderId="0" xfId="0" applyNumberFormat="1" applyFont="1" applyFill="1" applyAlignment="1">
      <alignment horizontal="center" vertical="center"/>
    </xf>
    <xf numFmtId="1" fontId="8" fillId="33" borderId="0" xfId="0" applyNumberFormat="1" applyFont="1" applyFill="1" applyAlignment="1">
      <alignment horizontal="center" vertical="center"/>
    </xf>
    <xf numFmtId="1" fontId="8" fillId="34" borderId="0" xfId="0" applyNumberFormat="1" applyFont="1" applyFill="1" applyAlignment="1">
      <alignment horizontal="center" vertical="center"/>
    </xf>
    <xf numFmtId="1" fontId="8" fillId="35" borderId="0" xfId="0" applyNumberFormat="1" applyFont="1" applyFill="1" applyAlignment="1">
      <alignment horizontal="center" vertical="center"/>
    </xf>
    <xf numFmtId="1" fontId="8" fillId="36" borderId="0" xfId="0" applyNumberFormat="1" applyFont="1" applyFill="1" applyAlignment="1">
      <alignment horizontal="center" vertical="center"/>
    </xf>
    <xf numFmtId="1" fontId="4" fillId="37" borderId="0" xfId="0" applyNumberFormat="1" applyFont="1" applyFill="1" applyAlignment="1">
      <alignment horizontal="center" vertical="center"/>
    </xf>
    <xf numFmtId="1" fontId="8" fillId="38" borderId="0" xfId="0" applyNumberFormat="1" applyFont="1" applyFill="1" applyAlignment="1">
      <alignment horizontal="center" vertical="center"/>
    </xf>
    <xf numFmtId="1" fontId="8" fillId="39" borderId="0" xfId="0" applyNumberFormat="1" applyFont="1" applyFill="1" applyAlignment="1">
      <alignment horizontal="center" vertical="center"/>
    </xf>
    <xf numFmtId="1" fontId="8" fillId="40" borderId="0" xfId="0" applyNumberFormat="1" applyFont="1" applyFill="1" applyAlignment="1">
      <alignment horizontal="center" vertical="center"/>
    </xf>
    <xf numFmtId="1" fontId="8" fillId="41" borderId="0" xfId="0" applyNumberFormat="1" applyFont="1" applyFill="1" applyAlignment="1">
      <alignment horizontal="center" vertical="center"/>
    </xf>
    <xf numFmtId="1" fontId="8" fillId="42" borderId="0" xfId="0" applyNumberFormat="1" applyFont="1" applyFill="1" applyAlignment="1">
      <alignment horizontal="center" vertical="center"/>
    </xf>
    <xf numFmtId="1" fontId="8" fillId="43" borderId="0" xfId="0" applyNumberFormat="1" applyFont="1" applyFill="1" applyAlignment="1">
      <alignment horizontal="center" vertical="center"/>
    </xf>
    <xf numFmtId="1" fontId="8" fillId="44" borderId="0" xfId="0" applyNumberFormat="1" applyFont="1" applyFill="1" applyAlignment="1">
      <alignment horizontal="center" vertical="center"/>
    </xf>
    <xf numFmtId="1" fontId="8" fillId="45" borderId="0" xfId="0" applyNumberFormat="1" applyFont="1" applyFill="1" applyAlignment="1">
      <alignment horizontal="center" vertical="center"/>
    </xf>
    <xf numFmtId="1" fontId="8" fillId="46" borderId="0" xfId="0" applyNumberFormat="1" applyFont="1" applyFill="1" applyAlignment="1">
      <alignment horizontal="center" vertical="center"/>
    </xf>
    <xf numFmtId="1" fontId="8" fillId="47" borderId="0" xfId="0" applyNumberFormat="1" applyFont="1" applyFill="1" applyAlignment="1">
      <alignment horizontal="center" vertical="center"/>
    </xf>
    <xf numFmtId="1" fontId="8" fillId="48" borderId="0" xfId="0" applyNumberFormat="1" applyFont="1" applyFill="1" applyAlignment="1">
      <alignment horizontal="center" vertical="center"/>
    </xf>
    <xf numFmtId="1" fontId="8" fillId="49" borderId="0" xfId="0" applyNumberFormat="1" applyFont="1" applyFill="1" applyAlignment="1">
      <alignment horizontal="center" vertical="center"/>
    </xf>
    <xf numFmtId="1" fontId="8" fillId="50" borderId="0" xfId="0" applyNumberFormat="1" applyFont="1" applyFill="1" applyAlignment="1">
      <alignment horizontal="center" vertical="center"/>
    </xf>
    <xf numFmtId="1" fontId="8" fillId="51" borderId="0" xfId="0" applyNumberFormat="1" applyFont="1" applyFill="1" applyAlignment="1">
      <alignment horizontal="center" vertical="center"/>
    </xf>
    <xf numFmtId="1" fontId="8" fillId="52" borderId="0" xfId="0" applyNumberFormat="1" applyFont="1" applyFill="1" applyAlignment="1">
      <alignment horizontal="center" vertical="center"/>
    </xf>
    <xf numFmtId="1" fontId="8" fillId="53" borderId="0" xfId="0" applyNumberFormat="1" applyFont="1" applyFill="1" applyAlignment="1">
      <alignment horizontal="center" vertical="center"/>
    </xf>
    <xf numFmtId="1" fontId="8" fillId="54" borderId="0" xfId="0" applyNumberFormat="1" applyFont="1" applyFill="1" applyAlignment="1">
      <alignment horizontal="center" vertical="center"/>
    </xf>
    <xf numFmtId="1" fontId="8" fillId="55" borderId="0" xfId="0" applyNumberFormat="1" applyFont="1" applyFill="1" applyAlignment="1">
      <alignment horizontal="center" vertical="center"/>
    </xf>
    <xf numFmtId="1" fontId="8" fillId="56" borderId="0" xfId="0" applyNumberFormat="1" applyFont="1" applyFill="1" applyAlignment="1">
      <alignment horizontal="center" vertical="center"/>
    </xf>
    <xf numFmtId="1" fontId="8" fillId="57" borderId="0" xfId="0" applyNumberFormat="1" applyFont="1" applyFill="1" applyAlignment="1">
      <alignment horizontal="center" vertical="center"/>
    </xf>
    <xf numFmtId="1" fontId="8" fillId="58" borderId="0" xfId="0" applyNumberFormat="1" applyFont="1" applyFill="1" applyAlignment="1">
      <alignment horizontal="center" vertical="center"/>
    </xf>
    <xf numFmtId="1" fontId="8" fillId="59" borderId="0" xfId="0" applyNumberFormat="1" applyFont="1" applyFill="1" applyAlignment="1">
      <alignment horizontal="center" vertical="center"/>
    </xf>
    <xf numFmtId="1" fontId="8" fillId="60" borderId="0" xfId="0" applyNumberFormat="1" applyFont="1" applyFill="1" applyAlignment="1">
      <alignment horizontal="center" vertical="center"/>
    </xf>
    <xf numFmtId="1" fontId="8" fillId="61" borderId="0" xfId="0" applyNumberFormat="1" applyFont="1" applyFill="1" applyAlignment="1">
      <alignment horizontal="center" vertical="center"/>
    </xf>
    <xf numFmtId="1" fontId="8" fillId="62" borderId="0" xfId="0" applyNumberFormat="1" applyFont="1" applyFill="1" applyAlignment="1">
      <alignment horizontal="center" vertical="center"/>
    </xf>
    <xf numFmtId="1" fontId="8" fillId="63" borderId="0" xfId="0" applyNumberFormat="1" applyFont="1" applyFill="1" applyAlignment="1">
      <alignment horizontal="center" vertical="center"/>
    </xf>
    <xf numFmtId="1" fontId="8" fillId="64" borderId="0" xfId="0" applyNumberFormat="1" applyFont="1" applyFill="1" applyAlignment="1">
      <alignment horizontal="center" vertical="center"/>
    </xf>
    <xf numFmtId="1" fontId="8" fillId="65" borderId="0" xfId="0" applyNumberFormat="1" applyFont="1" applyFill="1" applyAlignment="1">
      <alignment horizontal="center" vertical="center"/>
    </xf>
    <xf numFmtId="1" fontId="8" fillId="66" borderId="0" xfId="0" applyNumberFormat="1" applyFont="1" applyFill="1" applyAlignment="1">
      <alignment horizontal="center" vertical="center"/>
    </xf>
    <xf numFmtId="1" fontId="8" fillId="67" borderId="0" xfId="0" applyNumberFormat="1" applyFont="1" applyFill="1" applyAlignment="1">
      <alignment horizontal="center" vertical="center"/>
    </xf>
    <xf numFmtId="1" fontId="8" fillId="68" borderId="0" xfId="0" applyNumberFormat="1" applyFont="1" applyFill="1" applyAlignment="1">
      <alignment horizontal="center" vertical="center"/>
    </xf>
    <xf numFmtId="1" fontId="8" fillId="69" borderId="0" xfId="0" applyNumberFormat="1" applyFont="1" applyFill="1" applyAlignment="1">
      <alignment horizontal="center" vertical="center"/>
    </xf>
    <xf numFmtId="1" fontId="8" fillId="70" borderId="0" xfId="0" applyNumberFormat="1" applyFont="1" applyFill="1" applyAlignment="1">
      <alignment horizontal="center" vertical="center"/>
    </xf>
    <xf numFmtId="1" fontId="8" fillId="71" borderId="0" xfId="0" applyNumberFormat="1" applyFont="1" applyFill="1" applyAlignment="1">
      <alignment horizontal="center" vertical="center"/>
    </xf>
    <xf numFmtId="1" fontId="8" fillId="72" borderId="0" xfId="0" applyNumberFormat="1" applyFont="1" applyFill="1" applyAlignment="1">
      <alignment horizontal="center" vertical="center"/>
    </xf>
    <xf numFmtId="1" fontId="8" fillId="73" borderId="0" xfId="0" applyNumberFormat="1" applyFont="1" applyFill="1" applyAlignment="1">
      <alignment horizontal="center" vertical="center"/>
    </xf>
    <xf numFmtId="1" fontId="8" fillId="0" borderId="0" xfId="0" applyNumberFormat="1"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center" vertical="center"/>
    </xf>
    <xf numFmtId="0" fontId="8" fillId="0" borderId="0" xfId="0" applyFont="1"/>
    <xf numFmtId="0" fontId="91" fillId="3" borderId="0" xfId="0" applyFont="1" applyFill="1"/>
    <xf numFmtId="0" fontId="91" fillId="0" borderId="0" xfId="0" applyFont="1"/>
    <xf numFmtId="6" fontId="91" fillId="0" borderId="8" xfId="0" applyNumberFormat="1" applyFont="1" applyBorder="1" applyAlignment="1">
      <alignment vertical="center"/>
    </xf>
    <xf numFmtId="164" fontId="91" fillId="21" borderId="8" xfId="7" applyNumberFormat="1" applyFont="1" applyFill="1" applyBorder="1" applyAlignment="1">
      <alignment horizontal="center" vertical="center"/>
    </xf>
    <xf numFmtId="164" fontId="91" fillId="23" borderId="8" xfId="7" applyNumberFormat="1" applyFont="1" applyFill="1" applyBorder="1" applyAlignment="1">
      <alignment horizontal="center" vertical="center"/>
    </xf>
    <xf numFmtId="164" fontId="91" fillId="26" borderId="8" xfId="7" applyNumberFormat="1" applyFont="1" applyFill="1" applyBorder="1" applyAlignment="1">
      <alignment horizontal="center" vertical="center"/>
    </xf>
    <xf numFmtId="0" fontId="0" fillId="19" borderId="8" xfId="0" applyFill="1" applyBorder="1" applyAlignment="1">
      <alignment horizontal="center" vertical="center"/>
    </xf>
    <xf numFmtId="0" fontId="0" fillId="0" borderId="8" xfId="0" applyBorder="1" applyAlignment="1">
      <alignment horizontal="center" vertical="center"/>
    </xf>
    <xf numFmtId="0" fontId="0" fillId="0" borderId="8" xfId="0" applyBorder="1" applyAlignment="1">
      <alignment vertical="center"/>
    </xf>
    <xf numFmtId="0" fontId="0" fillId="25" borderId="8" xfId="0" applyFill="1" applyBorder="1" applyAlignment="1">
      <alignment horizontal="center" vertical="center"/>
    </xf>
    <xf numFmtId="6" fontId="0" fillId="0" borderId="8" xfId="0" applyNumberFormat="1" applyBorder="1" applyAlignment="1">
      <alignment horizontal="center" vertical="center"/>
    </xf>
    <xf numFmtId="0" fontId="0" fillId="21" borderId="8" xfId="0" applyFill="1" applyBorder="1" applyAlignment="1">
      <alignment horizontal="center" vertical="center"/>
    </xf>
    <xf numFmtId="0" fontId="8" fillId="17" borderId="8" xfId="0" applyFont="1" applyFill="1" applyBorder="1" applyAlignment="1">
      <alignment horizontal="center" vertical="center"/>
    </xf>
    <xf numFmtId="0" fontId="0" fillId="24" borderId="8" xfId="0" applyFill="1" applyBorder="1" applyAlignment="1">
      <alignment horizontal="center" vertical="center"/>
    </xf>
    <xf numFmtId="0" fontId="0" fillId="26" borderId="8" xfId="0" applyFill="1" applyBorder="1" applyAlignment="1">
      <alignment horizontal="center" vertical="center"/>
    </xf>
    <xf numFmtId="0" fontId="0" fillId="23" borderId="8" xfId="0" applyFill="1" applyBorder="1" applyAlignment="1">
      <alignment horizontal="center" vertical="center"/>
    </xf>
    <xf numFmtId="0" fontId="0" fillId="22" borderId="8" xfId="0" applyFill="1" applyBorder="1" applyAlignment="1">
      <alignment horizontal="center" vertical="center"/>
    </xf>
    <xf numFmtId="0" fontId="8" fillId="20" borderId="8" xfId="0" applyFont="1" applyFill="1" applyBorder="1" applyAlignment="1">
      <alignment horizontal="center" vertical="center"/>
    </xf>
    <xf numFmtId="0" fontId="0" fillId="0" borderId="8" xfId="0" applyBorder="1" applyAlignment="1">
      <alignment horizontal="left" vertical="center"/>
    </xf>
    <xf numFmtId="0" fontId="0" fillId="3" borderId="0" xfId="0" applyFill="1" applyAlignment="1">
      <alignment horizontal="right" vertical="center"/>
    </xf>
    <xf numFmtId="0" fontId="91" fillId="0" borderId="0" xfId="0" applyFont="1" applyAlignment="1">
      <alignment vertical="center"/>
    </xf>
    <xf numFmtId="0" fontId="91" fillId="3" borderId="0" xfId="0" applyFont="1" applyFill="1" applyAlignment="1">
      <alignment vertical="center"/>
    </xf>
    <xf numFmtId="0" fontId="91" fillId="3" borderId="0" xfId="0" applyFont="1" applyFill="1" applyAlignment="1">
      <alignment horizontal="right" vertical="center"/>
    </xf>
    <xf numFmtId="6" fontId="91" fillId="3" borderId="8" xfId="0" applyNumberFormat="1" applyFont="1" applyFill="1" applyBorder="1" applyAlignment="1">
      <alignment vertical="center"/>
    </xf>
    <xf numFmtId="0" fontId="91" fillId="0" borderId="8" xfId="0" applyFont="1" applyBorder="1" applyAlignment="1">
      <alignment vertical="center"/>
    </xf>
    <xf numFmtId="0" fontId="4" fillId="3" borderId="0" xfId="0" applyFont="1" applyFill="1"/>
    <xf numFmtId="0" fontId="8" fillId="3" borderId="47" xfId="0" applyFont="1" applyFill="1" applyBorder="1" applyAlignment="1">
      <alignment vertical="center"/>
    </xf>
    <xf numFmtId="0" fontId="0" fillId="3" borderId="47" xfId="0" applyFill="1" applyBorder="1" applyAlignment="1">
      <alignment vertical="center"/>
    </xf>
    <xf numFmtId="0" fontId="94" fillId="3" borderId="48" xfId="0" applyFont="1" applyFill="1" applyBorder="1" applyAlignment="1">
      <alignment horizontal="left" vertical="center" indent="2"/>
    </xf>
    <xf numFmtId="0" fontId="91" fillId="3" borderId="8" xfId="0" applyFont="1" applyFill="1" applyBorder="1" applyAlignment="1">
      <alignment vertical="center"/>
    </xf>
    <xf numFmtId="0" fontId="91" fillId="5" borderId="0" xfId="0" applyFont="1" applyFill="1" applyAlignment="1">
      <alignment vertical="center"/>
    </xf>
    <xf numFmtId="0" fontId="91" fillId="5" borderId="0" xfId="0" applyFont="1" applyFill="1" applyAlignment="1">
      <alignment horizontal="right" vertical="center"/>
    </xf>
    <xf numFmtId="0" fontId="91" fillId="5" borderId="0" xfId="0" applyFont="1" applyFill="1"/>
    <xf numFmtId="0" fontId="91" fillId="5" borderId="0" xfId="0" applyFont="1" applyFill="1" applyBorder="1"/>
    <xf numFmtId="0" fontId="91" fillId="5" borderId="0" xfId="0" applyFont="1" applyFill="1" applyBorder="1" applyAlignment="1">
      <alignment horizontal="right" vertical="center"/>
    </xf>
    <xf numFmtId="0" fontId="92" fillId="5" borderId="0" xfId="0" applyFont="1" applyFill="1" applyAlignment="1">
      <alignment horizontal="right" vertical="center"/>
    </xf>
    <xf numFmtId="0" fontId="91" fillId="5" borderId="8" xfId="0" applyFont="1" applyFill="1" applyBorder="1" applyAlignment="1">
      <alignment vertical="center"/>
    </xf>
    <xf numFmtId="1" fontId="91" fillId="5" borderId="8" xfId="0" applyNumberFormat="1" applyFont="1" applyFill="1" applyBorder="1" applyAlignment="1">
      <alignment vertical="center"/>
    </xf>
    <xf numFmtId="6" fontId="91" fillId="5" borderId="8" xfId="0" applyNumberFormat="1" applyFont="1" applyFill="1" applyBorder="1" applyAlignment="1">
      <alignment vertical="center"/>
    </xf>
    <xf numFmtId="0" fontId="4" fillId="3" borderId="0" xfId="0" applyFont="1" applyFill="1" applyAlignment="1">
      <alignment horizontal="left"/>
    </xf>
    <xf numFmtId="0" fontId="3" fillId="3" borderId="0" xfId="0" applyFont="1" applyFill="1" applyAlignment="1">
      <alignment horizontal="center" wrapText="1"/>
    </xf>
    <xf numFmtId="0" fontId="3" fillId="0" borderId="0" xfId="0" applyFont="1" applyAlignment="1">
      <alignment horizontal="center" wrapText="1"/>
    </xf>
    <xf numFmtId="0" fontId="0" fillId="3" borderId="50" xfId="0" applyFill="1" applyBorder="1" applyAlignment="1">
      <alignment horizontal="center" vertical="center"/>
    </xf>
    <xf numFmtId="0" fontId="0" fillId="3" borderId="51" xfId="0" applyFill="1" applyBorder="1"/>
    <xf numFmtId="0" fontId="0" fillId="3" borderId="52" xfId="0" applyFill="1" applyBorder="1" applyAlignment="1">
      <alignment horizontal="center" vertical="center"/>
    </xf>
    <xf numFmtId="0" fontId="14" fillId="3" borderId="50" xfId="0" applyFont="1" applyFill="1" applyBorder="1" applyAlignment="1">
      <alignment horizontal="center" vertical="center"/>
    </xf>
    <xf numFmtId="0" fontId="0" fillId="3" borderId="53" xfId="0" applyFill="1" applyBorder="1" applyAlignment="1">
      <alignment vertical="center"/>
    </xf>
    <xf numFmtId="0" fontId="0" fillId="3" borderId="54" xfId="0" applyFill="1" applyBorder="1"/>
    <xf numFmtId="0" fontId="0" fillId="3" borderId="53" xfId="0" applyFill="1" applyBorder="1" applyAlignment="1">
      <alignment horizontal="left" vertical="center"/>
    </xf>
    <xf numFmtId="0" fontId="95" fillId="3" borderId="48" xfId="0" applyFont="1" applyFill="1" applyBorder="1" applyAlignment="1">
      <alignment horizontal="center" vertical="center"/>
    </xf>
    <xf numFmtId="0" fontId="95" fillId="3" borderId="49" xfId="0" applyFont="1" applyFill="1" applyBorder="1" applyAlignment="1">
      <alignment horizontal="center" vertical="center"/>
    </xf>
    <xf numFmtId="0" fontId="96" fillId="3" borderId="48" xfId="0" applyFont="1" applyFill="1" applyBorder="1" applyAlignment="1">
      <alignment vertical="center"/>
    </xf>
    <xf numFmtId="0" fontId="97" fillId="3" borderId="48" xfId="0" applyFont="1" applyFill="1" applyBorder="1" applyAlignment="1">
      <alignment vertical="center"/>
    </xf>
    <xf numFmtId="0" fontId="98" fillId="3" borderId="48" xfId="0" applyFont="1" applyFill="1" applyBorder="1" applyAlignment="1">
      <alignment vertical="center"/>
    </xf>
    <xf numFmtId="0" fontId="99" fillId="3" borderId="0" xfId="0" applyFont="1" applyFill="1" applyAlignment="1">
      <alignment horizontal="center" vertical="center"/>
    </xf>
    <xf numFmtId="164" fontId="91" fillId="3" borderId="8" xfId="7" applyNumberFormat="1" applyFont="1" applyFill="1" applyBorder="1" applyAlignment="1">
      <alignment vertical="center"/>
    </xf>
    <xf numFmtId="164" fontId="91" fillId="0" borderId="8" xfId="7" applyNumberFormat="1" applyFont="1" applyBorder="1" applyAlignment="1">
      <alignment vertical="center"/>
    </xf>
    <xf numFmtId="164" fontId="93" fillId="75" borderId="8" xfId="7" applyNumberFormat="1" applyFont="1" applyFill="1" applyBorder="1" applyAlignment="1">
      <alignment vertical="center"/>
    </xf>
    <xf numFmtId="164" fontId="91" fillId="74" borderId="8" xfId="7" applyNumberFormat="1" applyFont="1" applyFill="1" applyBorder="1" applyAlignment="1">
      <alignment vertical="center"/>
    </xf>
    <xf numFmtId="164" fontId="91" fillId="5" borderId="8" xfId="7" applyNumberFormat="1" applyFont="1" applyFill="1" applyBorder="1" applyAlignment="1">
      <alignment vertical="center"/>
    </xf>
    <xf numFmtId="164" fontId="0" fillId="0" borderId="8" xfId="7" applyNumberFormat="1" applyFont="1" applyBorder="1" applyAlignment="1">
      <alignment horizontal="right" vertical="center" indent="1"/>
    </xf>
    <xf numFmtId="0" fontId="12" fillId="3" borderId="5" xfId="0" applyFont="1" applyFill="1" applyBorder="1" applyAlignment="1">
      <alignment horizontal="left" vertical="center"/>
    </xf>
    <xf numFmtId="0" fontId="10" fillId="0" borderId="5" xfId="0" applyFont="1" applyBorder="1" applyAlignment="1">
      <alignment horizontal="center" vertical="center"/>
    </xf>
    <xf numFmtId="0" fontId="10" fillId="0" borderId="5" xfId="0" applyFont="1" applyFill="1" applyBorder="1" applyAlignment="1">
      <alignment horizontal="center" vertical="center"/>
    </xf>
    <xf numFmtId="0" fontId="0" fillId="3" borderId="9" xfId="0" applyFill="1" applyBorder="1" applyAlignment="1">
      <alignment vertical="center"/>
    </xf>
    <xf numFmtId="0" fontId="14" fillId="3" borderId="6" xfId="0" applyFont="1" applyFill="1" applyBorder="1" applyAlignment="1">
      <alignment horizontal="left" vertical="center"/>
    </xf>
    <xf numFmtId="0" fontId="10" fillId="0" borderId="6" xfId="0" applyFont="1" applyBorder="1" applyAlignment="1">
      <alignment horizontal="center" vertical="center"/>
    </xf>
    <xf numFmtId="0" fontId="10" fillId="0" borderId="6" xfId="0" applyFont="1" applyFill="1" applyBorder="1" applyAlignment="1">
      <alignment horizontal="center" vertical="center"/>
    </xf>
    <xf numFmtId="0" fontId="12" fillId="3" borderId="6" xfId="0" applyFont="1" applyFill="1" applyBorder="1" applyAlignment="1">
      <alignment horizontal="left" vertical="center"/>
    </xf>
    <xf numFmtId="0" fontId="0" fillId="3" borderId="3" xfId="0" applyFill="1" applyBorder="1" applyAlignment="1">
      <alignment vertical="center"/>
    </xf>
    <xf numFmtId="9" fontId="12" fillId="3" borderId="6" xfId="3" applyFont="1" applyFill="1" applyBorder="1" applyAlignment="1">
      <alignment horizontal="left" vertical="center"/>
    </xf>
    <xf numFmtId="0" fontId="10" fillId="0" borderId="7" xfId="0" applyFont="1" applyFill="1" applyBorder="1" applyAlignment="1">
      <alignment horizontal="center" vertical="center"/>
    </xf>
    <xf numFmtId="9" fontId="21" fillId="3" borderId="6" xfId="3" applyFont="1" applyFill="1" applyBorder="1" applyAlignment="1">
      <alignment horizontal="left" vertical="center"/>
    </xf>
    <xf numFmtId="0" fontId="0" fillId="3" borderId="5" xfId="0" applyFill="1" applyBorder="1" applyAlignment="1">
      <alignment vertical="center"/>
    </xf>
    <xf numFmtId="0" fontId="0" fillId="3" borderId="6" xfId="0" applyFill="1" applyBorder="1" applyAlignment="1">
      <alignment horizontal="left" vertical="center"/>
    </xf>
    <xf numFmtId="0" fontId="0" fillId="3" borderId="6" xfId="0" applyFill="1" applyBorder="1" applyAlignment="1">
      <alignment vertical="center"/>
    </xf>
    <xf numFmtId="0" fontId="0" fillId="3" borderId="7" xfId="0" applyFill="1" applyBorder="1" applyAlignment="1">
      <alignment vertical="center"/>
    </xf>
    <xf numFmtId="0" fontId="10" fillId="0" borderId="7" xfId="0" applyFont="1" applyBorder="1" applyAlignment="1">
      <alignment horizontal="center" vertical="center"/>
    </xf>
    <xf numFmtId="0" fontId="3" fillId="3" borderId="5" xfId="0" applyFont="1" applyFill="1" applyBorder="1" applyAlignment="1">
      <alignment horizontal="left" vertical="center"/>
    </xf>
    <xf numFmtId="0" fontId="4" fillId="3" borderId="4" xfId="0" applyFont="1" applyFill="1" applyBorder="1" applyAlignment="1">
      <alignment horizontal="left" vertical="center"/>
    </xf>
    <xf numFmtId="9" fontId="12" fillId="3" borderId="12" xfId="3" applyFont="1" applyFill="1" applyBorder="1" applyAlignment="1">
      <alignment horizontal="left" vertical="center"/>
    </xf>
    <xf numFmtId="0" fontId="3" fillId="3" borderId="6" xfId="0" applyFont="1" applyFill="1" applyBorder="1" applyAlignment="1">
      <alignment horizontal="left" vertical="center"/>
    </xf>
    <xf numFmtId="9" fontId="12" fillId="3" borderId="7" xfId="3" applyFont="1" applyFill="1" applyBorder="1" applyAlignment="1">
      <alignment horizontal="left" vertical="center"/>
    </xf>
    <xf numFmtId="9" fontId="21" fillId="3" borderId="7" xfId="3" applyFont="1" applyFill="1" applyBorder="1" applyAlignment="1">
      <alignment horizontal="left" vertical="center"/>
    </xf>
    <xf numFmtId="0" fontId="77" fillId="3" borderId="0" xfId="0" applyFont="1" applyFill="1" applyAlignment="1">
      <alignment horizontal="left" vertical="center"/>
    </xf>
    <xf numFmtId="0" fontId="10" fillId="3" borderId="0" xfId="0" applyFont="1" applyFill="1" applyAlignment="1">
      <alignment horizontal="center" vertical="center"/>
    </xf>
    <xf numFmtId="0" fontId="78" fillId="3" borderId="0" xfId="0" applyFont="1" applyFill="1" applyAlignment="1">
      <alignment vertical="center"/>
    </xf>
    <xf numFmtId="0" fontId="77" fillId="0" borderId="0" xfId="0" applyFont="1" applyAlignment="1">
      <alignment horizontal="left" vertical="center"/>
    </xf>
    <xf numFmtId="0" fontId="9" fillId="5" borderId="0" xfId="0" applyFont="1" applyFill="1" applyAlignment="1">
      <alignment vertical="center"/>
    </xf>
    <xf numFmtId="0" fontId="9" fillId="0" borderId="0" xfId="0" applyFont="1" applyAlignment="1">
      <alignment vertical="center"/>
    </xf>
    <xf numFmtId="0" fontId="79" fillId="3" borderId="0" xfId="0" applyFont="1" applyFill="1" applyAlignment="1">
      <alignment horizontal="left" vertical="center"/>
    </xf>
    <xf numFmtId="0" fontId="101" fillId="3" borderId="0" xfId="0" applyFont="1" applyFill="1" applyAlignment="1">
      <alignment horizontal="left" indent="5"/>
    </xf>
    <xf numFmtId="0" fontId="102" fillId="3" borderId="0" xfId="4" applyFont="1" applyFill="1" applyAlignment="1">
      <alignment horizontal="left" indent="5"/>
    </xf>
    <xf numFmtId="0" fontId="3" fillId="3" borderId="0" xfId="0" applyFont="1" applyFill="1" applyAlignment="1">
      <alignment horizontal="right" vertical="center" wrapText="1"/>
    </xf>
    <xf numFmtId="0" fontId="3" fillId="3" borderId="0" xfId="0" applyFont="1" applyFill="1" applyAlignment="1">
      <alignment horizontal="right" vertical="center"/>
    </xf>
    <xf numFmtId="0" fontId="0" fillId="3" borderId="55" xfId="0" applyFill="1" applyBorder="1" applyAlignment="1">
      <alignment horizontal="center" vertical="center"/>
    </xf>
    <xf numFmtId="164" fontId="93" fillId="76" borderId="8" xfId="7" applyNumberFormat="1" applyFont="1" applyFill="1" applyBorder="1" applyAlignment="1">
      <alignment vertical="center"/>
    </xf>
    <xf numFmtId="0" fontId="0" fillId="3" borderId="0" xfId="0" applyFill="1" applyBorder="1" applyAlignment="1">
      <alignment horizontal="center" vertical="center"/>
    </xf>
    <xf numFmtId="0" fontId="0" fillId="23" borderId="0" xfId="0" applyFill="1" applyBorder="1" applyAlignment="1">
      <alignment horizontal="center" vertical="center"/>
    </xf>
    <xf numFmtId="0" fontId="0" fillId="22" borderId="0" xfId="0" applyFill="1" applyBorder="1" applyAlignment="1">
      <alignment horizontal="center" vertical="center"/>
    </xf>
    <xf numFmtId="0" fontId="8" fillId="17" borderId="0" xfId="0" applyFont="1" applyFill="1" applyBorder="1" applyAlignment="1">
      <alignment horizontal="center" vertical="center"/>
    </xf>
    <xf numFmtId="0" fontId="0" fillId="21" borderId="0" xfId="0" applyFill="1" applyBorder="1" applyAlignment="1">
      <alignment horizontal="center" vertical="center"/>
    </xf>
    <xf numFmtId="0" fontId="0" fillId="19" borderId="0" xfId="0" applyFill="1" applyBorder="1" applyAlignment="1">
      <alignment horizontal="center" vertical="center"/>
    </xf>
    <xf numFmtId="0" fontId="0" fillId="24" borderId="0" xfId="0" applyFill="1" applyBorder="1" applyAlignment="1">
      <alignment horizontal="center" vertical="center"/>
    </xf>
    <xf numFmtId="0" fontId="0" fillId="25" borderId="0" xfId="0" applyFill="1" applyBorder="1" applyAlignment="1">
      <alignment horizontal="center" vertical="center"/>
    </xf>
    <xf numFmtId="0" fontId="0" fillId="26" borderId="0" xfId="0" applyFill="1" applyBorder="1" applyAlignment="1">
      <alignment horizontal="center" vertical="center"/>
    </xf>
    <xf numFmtId="0" fontId="99" fillId="3" borderId="0" xfId="0" applyFont="1" applyFill="1" applyAlignment="1">
      <alignment horizontal="center"/>
    </xf>
    <xf numFmtId="0" fontId="67" fillId="3" borderId="0" xfId="0" quotePrefix="1" applyFont="1" applyFill="1" applyAlignment="1">
      <alignment horizontal="left" indent="8"/>
    </xf>
    <xf numFmtId="2" fontId="0" fillId="3" borderId="45" xfId="0" applyNumberFormat="1" applyFill="1" applyBorder="1" applyAlignment="1">
      <alignment horizontal="center" vertical="center"/>
    </xf>
    <xf numFmtId="0" fontId="0" fillId="3" borderId="42" xfId="0" applyFill="1" applyBorder="1"/>
    <xf numFmtId="0" fontId="0" fillId="3" borderId="44" xfId="0" applyFill="1" applyBorder="1"/>
    <xf numFmtId="2" fontId="0" fillId="3" borderId="21" xfId="0" applyNumberFormat="1" applyFill="1" applyBorder="1" applyAlignment="1">
      <alignment horizontal="center" vertical="center"/>
    </xf>
    <xf numFmtId="165" fontId="0" fillId="3" borderId="57" xfId="0" applyNumberFormat="1" applyFill="1" applyBorder="1" applyAlignment="1">
      <alignment horizontal="center" vertical="center"/>
    </xf>
    <xf numFmtId="2" fontId="0" fillId="3" borderId="58" xfId="0" applyNumberFormat="1" applyFill="1" applyBorder="1" applyAlignment="1">
      <alignment horizontal="center" vertical="center"/>
    </xf>
    <xf numFmtId="165" fontId="0" fillId="3" borderId="56" xfId="0" applyNumberFormat="1" applyFill="1" applyBorder="1" applyAlignment="1">
      <alignment horizontal="center" vertical="center"/>
    </xf>
    <xf numFmtId="0" fontId="3" fillId="3" borderId="59" xfId="0" applyFont="1" applyFill="1" applyBorder="1" applyAlignment="1">
      <alignment horizontal="left" vertical="top" wrapText="1"/>
    </xf>
    <xf numFmtId="0" fontId="0" fillId="3" borderId="60" xfId="0" applyFill="1" applyBorder="1" applyAlignment="1">
      <alignment horizontal="center" vertical="top" wrapText="1"/>
    </xf>
    <xf numFmtId="0" fontId="104" fillId="3" borderId="61" xfId="0" applyFont="1" applyFill="1" applyBorder="1" applyAlignment="1">
      <alignment horizontal="center" vertical="top" wrapText="1"/>
    </xf>
    <xf numFmtId="0" fontId="82" fillId="3" borderId="61" xfId="0" applyFont="1" applyFill="1" applyBorder="1" applyAlignment="1">
      <alignment horizontal="center" vertical="top" wrapText="1"/>
    </xf>
    <xf numFmtId="0" fontId="105" fillId="3" borderId="61" xfId="0" applyFont="1" applyFill="1" applyBorder="1" applyAlignment="1">
      <alignment horizontal="center" vertical="top" wrapText="1"/>
    </xf>
    <xf numFmtId="0" fontId="0" fillId="3" borderId="62" xfId="0" applyFill="1" applyBorder="1" applyAlignment="1">
      <alignment horizontal="center" vertical="top" wrapText="1"/>
    </xf>
    <xf numFmtId="2" fontId="0" fillId="3" borderId="0" xfId="0" applyNumberFormat="1" applyFill="1" applyBorder="1" applyAlignment="1">
      <alignment horizontal="center" vertical="center"/>
    </xf>
    <xf numFmtId="165" fontId="0" fillId="3" borderId="0" xfId="0" applyNumberFormat="1" applyFill="1" applyBorder="1" applyAlignment="1">
      <alignment horizontal="center" vertical="center"/>
    </xf>
    <xf numFmtId="1" fontId="8" fillId="0" borderId="36" xfId="0" applyNumberFormat="1" applyFont="1" applyBorder="1" applyAlignment="1">
      <alignment horizontal="center" vertical="center"/>
    </xf>
    <xf numFmtId="165" fontId="0" fillId="84" borderId="57" xfId="0" applyNumberFormat="1" applyFill="1" applyBorder="1" applyAlignment="1">
      <alignment horizontal="center" vertical="center"/>
    </xf>
    <xf numFmtId="1" fontId="8" fillId="0" borderId="64" xfId="0" applyNumberFormat="1" applyFont="1" applyBorder="1" applyAlignment="1">
      <alignment horizontal="center" vertical="center"/>
    </xf>
    <xf numFmtId="0" fontId="0" fillId="3" borderId="65" xfId="0" applyFill="1" applyBorder="1" applyAlignment="1">
      <alignment horizontal="center" vertical="top" wrapText="1"/>
    </xf>
    <xf numFmtId="165" fontId="8" fillId="77" borderId="66" xfId="0" applyNumberFormat="1" applyFont="1" applyFill="1" applyBorder="1" applyAlignment="1">
      <alignment horizontal="center" vertical="center"/>
    </xf>
    <xf numFmtId="165" fontId="8" fillId="78" borderId="66" xfId="0" applyNumberFormat="1" applyFont="1" applyFill="1" applyBorder="1" applyAlignment="1">
      <alignment horizontal="center" vertical="center"/>
    </xf>
    <xf numFmtId="165" fontId="8" fillId="79" borderId="66" xfId="0" applyNumberFormat="1" applyFont="1" applyFill="1" applyBorder="1" applyAlignment="1">
      <alignment horizontal="center" vertical="center"/>
    </xf>
    <xf numFmtId="165" fontId="8" fillId="80" borderId="66" xfId="0" applyNumberFormat="1" applyFont="1" applyFill="1" applyBorder="1" applyAlignment="1">
      <alignment horizontal="center" vertical="center"/>
    </xf>
    <xf numFmtId="165" fontId="8" fillId="81" borderId="66" xfId="0" applyNumberFormat="1" applyFont="1" applyFill="1" applyBorder="1" applyAlignment="1">
      <alignment horizontal="center" vertical="center"/>
    </xf>
    <xf numFmtId="165" fontId="8" fillId="82" borderId="66" xfId="0" applyNumberFormat="1" applyFont="1" applyFill="1" applyBorder="1" applyAlignment="1">
      <alignment horizontal="center" vertical="center"/>
    </xf>
    <xf numFmtId="165" fontId="8" fillId="83" borderId="63" xfId="0" applyNumberFormat="1" applyFont="1" applyFill="1" applyBorder="1" applyAlignment="1">
      <alignment horizontal="center" vertical="center"/>
    </xf>
    <xf numFmtId="1" fontId="8" fillId="0" borderId="68" xfId="0" applyNumberFormat="1" applyFont="1" applyBorder="1" applyAlignment="1">
      <alignment horizontal="center" vertical="center"/>
    </xf>
    <xf numFmtId="1" fontId="8" fillId="0" borderId="69" xfId="0" applyNumberFormat="1" applyFont="1" applyBorder="1" applyAlignment="1">
      <alignment horizontal="center" vertical="center"/>
    </xf>
    <xf numFmtId="165" fontId="8" fillId="85" borderId="67" xfId="0" applyNumberFormat="1" applyFont="1" applyFill="1" applyBorder="1" applyAlignment="1">
      <alignment horizontal="center" vertical="center"/>
    </xf>
    <xf numFmtId="0" fontId="104" fillId="3" borderId="70" xfId="0" applyFont="1" applyFill="1" applyBorder="1" applyAlignment="1">
      <alignment horizontal="center" vertical="top" wrapText="1"/>
    </xf>
    <xf numFmtId="0" fontId="54" fillId="3" borderId="0" xfId="0" applyFont="1" applyFill="1" applyAlignment="1">
      <alignment horizontal="left" indent="10"/>
    </xf>
    <xf numFmtId="0" fontId="107" fillId="3" borderId="0" xfId="0" applyFont="1" applyFill="1"/>
    <xf numFmtId="0" fontId="54" fillId="3" borderId="0" xfId="0" applyFont="1" applyFill="1" applyAlignment="1">
      <alignment horizontal="left" indent="3"/>
    </xf>
    <xf numFmtId="0" fontId="26" fillId="3" borderId="0" xfId="0" applyFont="1" applyFill="1"/>
    <xf numFmtId="0" fontId="8" fillId="3" borderId="0" xfId="0" applyFont="1" applyFill="1" applyAlignment="1">
      <alignment horizontal="center"/>
    </xf>
    <xf numFmtId="0" fontId="54" fillId="3" borderId="0" xfId="0" applyFont="1" applyFill="1" applyAlignment="1">
      <alignment horizontal="center"/>
    </xf>
    <xf numFmtId="0" fontId="54" fillId="3" borderId="0" xfId="0" applyFont="1" applyFill="1" applyAlignment="1">
      <alignment horizontal="left"/>
    </xf>
    <xf numFmtId="0" fontId="56" fillId="5" borderId="24" xfId="0" applyFont="1" applyFill="1" applyBorder="1" applyAlignment="1">
      <alignment horizontal="right" vertical="center" indent="2"/>
    </xf>
    <xf numFmtId="0" fontId="0" fillId="0" borderId="0" xfId="0" applyFont="1" applyAlignment="1">
      <alignment horizontal="right" indent="2"/>
    </xf>
    <xf numFmtId="0" fontId="61" fillId="3" borderId="0" xfId="0" applyFont="1" applyFill="1" applyAlignment="1">
      <alignment horizontal="left"/>
    </xf>
    <xf numFmtId="0" fontId="0" fillId="3" borderId="0" xfId="0" applyFill="1" applyAlignment="1">
      <alignment horizontal="left"/>
    </xf>
    <xf numFmtId="0" fontId="0" fillId="3" borderId="0" xfId="0" applyFill="1" applyAlignment="1">
      <alignment horizontal="center" textRotation="90"/>
    </xf>
    <xf numFmtId="0" fontId="1" fillId="3" borderId="10"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9" fillId="3" borderId="14" xfId="0" applyFont="1" applyFill="1" applyBorder="1" applyAlignment="1">
      <alignment horizontal="center"/>
    </xf>
    <xf numFmtId="0" fontId="66" fillId="3" borderId="0" xfId="0" applyFont="1" applyFill="1" applyAlignment="1">
      <alignment horizontal="center"/>
    </xf>
    <xf numFmtId="1" fontId="91" fillId="0" borderId="8" xfId="0" applyNumberFormat="1" applyFont="1" applyBorder="1" applyAlignment="1">
      <alignment vertical="center"/>
    </xf>
  </cellXfs>
  <cellStyles count="8">
    <cellStyle name="20% - Accent6" xfId="2" builtinId="50"/>
    <cellStyle name="Check Cell" xfId="1" builtinId="23"/>
    <cellStyle name="Currency" xfId="7" builtinId="4"/>
    <cellStyle name="Followed Hyperlink" xfId="5" builtinId="9" hidden="1"/>
    <cellStyle name="Followed Hyperlink" xfId="6" builtinId="9" hidden="1"/>
    <cellStyle name="Hyperlink" xfId="4" builtinId="8"/>
    <cellStyle name="Normal" xfId="0" builtinId="0"/>
    <cellStyle name="Percent" xfId="3" builtinId="5"/>
  </cellStyles>
  <dxfs count="19">
    <dxf>
      <fill>
        <patternFill>
          <bgColor rgb="FF00FA00"/>
        </patternFill>
      </fill>
    </dxf>
    <dxf>
      <fill>
        <patternFill>
          <bgColor rgb="FF00C800"/>
        </patternFill>
      </fill>
    </dxf>
    <dxf>
      <fill>
        <patternFill>
          <bgColor rgb="FFFA0000"/>
        </patternFill>
      </fill>
    </dxf>
    <dxf>
      <fill>
        <patternFill>
          <bgColor rgb="FF0000FA"/>
        </patternFill>
      </fill>
    </dxf>
    <dxf>
      <fill>
        <patternFill>
          <bgColor rgb="FFFAFA00"/>
        </patternFill>
      </fill>
    </dxf>
    <dxf>
      <fill>
        <patternFill>
          <bgColor rgb="FF00FAFA"/>
        </patternFill>
      </fill>
    </dxf>
    <dxf>
      <fill>
        <patternFill>
          <bgColor rgb="FFFA00FA"/>
        </patternFill>
      </fill>
    </dxf>
    <dxf>
      <font>
        <color theme="0"/>
      </font>
      <fill>
        <patternFill>
          <bgColor rgb="FF646464"/>
        </patternFill>
      </fill>
    </dxf>
    <dxf>
      <font>
        <color theme="0"/>
      </font>
      <fill>
        <patternFill>
          <bgColor rgb="FF323232"/>
        </patternFill>
      </fill>
    </dxf>
    <dxf>
      <font>
        <color theme="0" tint="-0.24994659260841701"/>
      </font>
    </dxf>
    <dxf>
      <fill>
        <patternFill>
          <bgColor rgb="FF00FA00"/>
        </patternFill>
      </fill>
    </dxf>
    <dxf>
      <fill>
        <patternFill>
          <bgColor rgb="FF00C800"/>
        </patternFill>
      </fill>
    </dxf>
    <dxf>
      <fill>
        <patternFill>
          <bgColor rgb="FFFA0000"/>
        </patternFill>
      </fill>
    </dxf>
    <dxf>
      <fill>
        <patternFill>
          <bgColor rgb="FF0000FA"/>
        </patternFill>
      </fill>
    </dxf>
    <dxf>
      <fill>
        <patternFill>
          <bgColor rgb="FFFAFA00"/>
        </patternFill>
      </fill>
    </dxf>
    <dxf>
      <fill>
        <patternFill>
          <bgColor rgb="FF00FAFA"/>
        </patternFill>
      </fill>
    </dxf>
    <dxf>
      <fill>
        <patternFill>
          <bgColor rgb="FFFA00FA"/>
        </patternFill>
      </fill>
    </dxf>
    <dxf>
      <font>
        <color theme="0"/>
      </font>
      <fill>
        <patternFill>
          <bgColor rgb="FF646464"/>
        </patternFill>
      </fill>
    </dxf>
    <dxf>
      <font>
        <color theme="0"/>
      </font>
      <fill>
        <patternFill>
          <bgColor rgb="FF323232"/>
        </patternFill>
      </fill>
    </dxf>
  </dxfs>
  <tableStyles count="0" defaultTableStyle="TableStyleMedium2" defaultPivotStyle="PivotStyleMedium9"/>
  <colors>
    <mruColors>
      <color rgb="FF049204"/>
      <color rgb="FF05A305"/>
      <color rgb="FF58FA59"/>
      <color rgb="FF7D7D7D"/>
      <color rgb="FF0000FA"/>
      <color rgb="FF51002A"/>
      <color rgb="FF58512A"/>
      <color rgb="FF7D362A"/>
      <color rgb="FFFFFFFF"/>
      <color rgb="FF712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691392895941501"/>
          <c:y val="0.15178576632678201"/>
          <c:w val="0.38243984939193698"/>
          <c:h val="0.85754748696972005"/>
        </c:manualLayout>
      </c:layout>
      <c:radarChart>
        <c:radarStyle val="filled"/>
        <c:varyColors val="0"/>
        <c:ser>
          <c:idx val="0"/>
          <c:order val="0"/>
          <c:spPr>
            <a:noFill/>
            <a:ln w="38100">
              <a:solidFill>
                <a:schemeClr val="accent1">
                  <a:shade val="50000"/>
                </a:schemeClr>
              </a:solidFill>
            </a:ln>
          </c:spPr>
          <c:val>
            <c:numRef>
              <c:f>'Condition Asessment'!#REF!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'Condition Asessment'!#REF!</c15:sqref>
                        </c15:formulaRef>
                      </c:ext>
                    </c:extLst>
                  </c:multiLvlStrRef>
                </c15:cat>
              </c15:filteredCategoryTitle>
            </c:ext>
            <c:ext xmlns:c16="http://schemas.microsoft.com/office/drawing/2014/chart" uri="{C3380CC4-5D6E-409C-BE32-E72D297353CC}">
              <c16:uniqueId val="{00000000-9B6E-4F8E-A43A-2CA6A37E7A71}"/>
            </c:ext>
          </c:extLst>
        </c:ser>
        <c:dLbls>
          <c:showLegendKey val="0"/>
          <c:showVal val="0"/>
          <c:showCatName val="0"/>
          <c:showSerName val="0"/>
          <c:showPercent val="0"/>
          <c:showBubbleSize val="0"/>
        </c:dLbls>
        <c:axId val="1290176816"/>
        <c:axId val="1290179136"/>
      </c:radarChart>
      <c:catAx>
        <c:axId val="1290176816"/>
        <c:scaling>
          <c:orientation val="minMax"/>
        </c:scaling>
        <c:delete val="0"/>
        <c:axPos val="b"/>
        <c:majorGridlines/>
        <c:numFmt formatCode="General" sourceLinked="1"/>
        <c:majorTickMark val="out"/>
        <c:minorTickMark val="none"/>
        <c:tickLblPos val="nextTo"/>
        <c:spPr>
          <a:noFill/>
        </c:spPr>
        <c:txPr>
          <a:bodyPr/>
          <a:lstStyle/>
          <a:p>
            <a:pPr>
              <a:defRPr b="1"/>
            </a:pPr>
            <a:endParaRPr lang="en-US"/>
          </a:p>
        </c:txPr>
        <c:crossAx val="1290179136"/>
        <c:crosses val="autoZero"/>
        <c:auto val="1"/>
        <c:lblAlgn val="ctr"/>
        <c:lblOffset val="100"/>
        <c:noMultiLvlLbl val="0"/>
      </c:catAx>
      <c:valAx>
        <c:axId val="1290179136"/>
        <c:scaling>
          <c:orientation val="minMax"/>
        </c:scaling>
        <c:delete val="0"/>
        <c:axPos val="l"/>
        <c:majorGridlines/>
        <c:numFmt formatCode="General" sourceLinked="1"/>
        <c:majorTickMark val="cross"/>
        <c:minorTickMark val="none"/>
        <c:tickLblPos val="nextTo"/>
        <c:crossAx val="129017681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741635977158741"/>
          <c:y val="0.22697492442204817"/>
          <c:w val="0.56432050107626908"/>
          <c:h val="0.56141106789119544"/>
        </c:manualLayout>
      </c:layout>
      <c:radarChart>
        <c:radarStyle val="filled"/>
        <c:varyColors val="0"/>
        <c:ser>
          <c:idx val="0"/>
          <c:order val="0"/>
          <c:spPr>
            <a:noFill/>
            <a:ln w="38100">
              <a:solidFill>
                <a:schemeClr val="accent1">
                  <a:shade val="50000"/>
                </a:schemeClr>
              </a:solidFill>
            </a:ln>
          </c:spPr>
          <c:cat>
            <c:strRef>
              <c:f>'1. Condition Assessment'!$D$44:$D$49</c:f>
              <c:strCache>
                <c:ptCount val="6"/>
                <c:pt idx="0">
                  <c:v>Red</c:v>
                </c:pt>
                <c:pt idx="1">
                  <c:v>Yellow</c:v>
                </c:pt>
                <c:pt idx="2">
                  <c:v>Green</c:v>
                </c:pt>
                <c:pt idx="3">
                  <c:v>Cyan</c:v>
                </c:pt>
                <c:pt idx="4">
                  <c:v>Blue</c:v>
                </c:pt>
                <c:pt idx="5">
                  <c:v>Magenta</c:v>
                </c:pt>
              </c:strCache>
            </c:strRef>
          </c:cat>
          <c:val>
            <c:numRef>
              <c:f>'1. Condition Assessment'!$F$44:$F$49</c:f>
              <c:numCache>
                <c:formatCode>General</c:formatCode>
                <c:ptCount val="6"/>
                <c:pt idx="0">
                  <c:v>109</c:v>
                </c:pt>
                <c:pt idx="1">
                  <c:v>140</c:v>
                </c:pt>
                <c:pt idx="2">
                  <c:v>171</c:v>
                </c:pt>
                <c:pt idx="3">
                  <c:v>177</c:v>
                </c:pt>
                <c:pt idx="4">
                  <c:v>183</c:v>
                </c:pt>
                <c:pt idx="5">
                  <c:v>146</c:v>
                </c:pt>
              </c:numCache>
            </c:numRef>
          </c:val>
          <c:extLst>
            <c:ext xmlns:c16="http://schemas.microsoft.com/office/drawing/2014/chart" uri="{C3380CC4-5D6E-409C-BE32-E72D297353CC}">
              <c16:uniqueId val="{00000000-2B79-42BC-AE88-CA0DE4AB5162}"/>
            </c:ext>
          </c:extLst>
        </c:ser>
        <c:dLbls>
          <c:showLegendKey val="0"/>
          <c:showVal val="0"/>
          <c:showCatName val="0"/>
          <c:showSerName val="0"/>
          <c:showPercent val="0"/>
          <c:showBubbleSize val="0"/>
        </c:dLbls>
        <c:axId val="1330527744"/>
        <c:axId val="1330530064"/>
      </c:radarChart>
      <c:catAx>
        <c:axId val="1330527744"/>
        <c:scaling>
          <c:orientation val="minMax"/>
        </c:scaling>
        <c:delete val="0"/>
        <c:axPos val="b"/>
        <c:majorGridlines/>
        <c:numFmt formatCode="General" sourceLinked="1"/>
        <c:majorTickMark val="out"/>
        <c:minorTickMark val="none"/>
        <c:tickLblPos val="nextTo"/>
        <c:spPr>
          <a:noFill/>
        </c:spPr>
        <c:txPr>
          <a:bodyPr/>
          <a:lstStyle/>
          <a:p>
            <a:pPr>
              <a:defRPr b="1"/>
            </a:pPr>
            <a:endParaRPr lang="en-US"/>
          </a:p>
        </c:txPr>
        <c:crossAx val="1330530064"/>
        <c:crosses val="autoZero"/>
        <c:auto val="1"/>
        <c:lblAlgn val="ctr"/>
        <c:lblOffset val="100"/>
        <c:noMultiLvlLbl val="0"/>
      </c:catAx>
      <c:valAx>
        <c:axId val="1330530064"/>
        <c:scaling>
          <c:orientation val="minMax"/>
          <c:max val="250"/>
        </c:scaling>
        <c:delete val="0"/>
        <c:axPos val="l"/>
        <c:majorGridlines/>
        <c:numFmt formatCode="General" sourceLinked="1"/>
        <c:majorTickMark val="cross"/>
        <c:minorTickMark val="none"/>
        <c:tickLblPos val="nextTo"/>
        <c:crossAx val="133052774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88642570564809E-2"/>
          <c:y val="4.5915134731093675E-2"/>
          <c:w val="0.82741700627637549"/>
          <c:h val="0.84100935566062207"/>
        </c:manualLayout>
      </c:layout>
      <c:scatterChart>
        <c:scatterStyle val="lineMarker"/>
        <c:varyColors val="0"/>
        <c:ser>
          <c:idx val="0"/>
          <c:order val="0"/>
          <c:tx>
            <c:v>Hazard</c:v>
          </c:tx>
          <c:spPr>
            <a:ln w="38100" cap="rnd">
              <a:gradFill flip="none" rotWithShape="1">
                <a:gsLst>
                  <a:gs pos="0">
                    <a:srgbClr val="FF0000"/>
                  </a:gs>
                  <a:gs pos="100000">
                    <a:schemeClr val="tx1"/>
                  </a:gs>
                </a:gsLst>
                <a:lin ang="5400000" scaled="1"/>
                <a:tileRect/>
              </a:gradFill>
              <a:round/>
            </a:ln>
            <a:effectLst>
              <a:outerShdw blurRad="50800" dist="38100" dir="2700000" algn="tl" rotWithShape="0">
                <a:prstClr val="black">
                  <a:alpha val="40000"/>
                </a:prstClr>
              </a:outerShdw>
            </a:effectLst>
          </c:spPr>
          <c:marker>
            <c:symbol val="none"/>
          </c:marker>
          <c:xVal>
            <c:numRef>
              <c:f>'5a. EXAMPLE Monitoring'!$F$16:$X$16</c:f>
              <c:numCache>
                <c:formatCode>General</c:formatCode>
                <c:ptCount val="19"/>
                <c:pt idx="0">
                  <c:v>-1</c:v>
                </c:pt>
                <c:pt idx="1">
                  <c:v>0</c:v>
                </c:pt>
                <c:pt idx="5">
                  <c:v>1</c:v>
                </c:pt>
                <c:pt idx="6">
                  <c:v>1.2</c:v>
                </c:pt>
                <c:pt idx="9">
                  <c:v>2</c:v>
                </c:pt>
                <c:pt idx="10">
                  <c:v>2.2000000000000002</c:v>
                </c:pt>
                <c:pt idx="13">
                  <c:v>3</c:v>
                </c:pt>
                <c:pt idx="17">
                  <c:v>4</c:v>
                </c:pt>
                <c:pt idx="18">
                  <c:v>5</c:v>
                </c:pt>
              </c:numCache>
            </c:numRef>
          </c:xVal>
          <c:yVal>
            <c:numRef>
              <c:f>'5a. EXAMPLE Monitoring'!$F$17:$X$17</c:f>
              <c:numCache>
                <c:formatCode>General</c:formatCode>
                <c:ptCount val="19"/>
                <c:pt idx="0">
                  <c:v>250</c:v>
                </c:pt>
                <c:pt idx="1">
                  <c:v>225</c:v>
                </c:pt>
                <c:pt idx="5">
                  <c:v>200</c:v>
                </c:pt>
                <c:pt idx="6">
                  <c:v>190</c:v>
                </c:pt>
                <c:pt idx="9">
                  <c:v>175</c:v>
                </c:pt>
                <c:pt idx="10">
                  <c:v>125</c:v>
                </c:pt>
                <c:pt idx="13">
                  <c:v>125</c:v>
                </c:pt>
                <c:pt idx="17">
                  <c:v>150</c:v>
                </c:pt>
                <c:pt idx="18">
                  <c:v>0</c:v>
                </c:pt>
              </c:numCache>
            </c:numRef>
          </c:yVal>
          <c:smooth val="0"/>
          <c:extLst>
            <c:ext xmlns:c16="http://schemas.microsoft.com/office/drawing/2014/chart" uri="{C3380CC4-5D6E-409C-BE32-E72D297353CC}">
              <c16:uniqueId val="{00000000-957E-4E96-82D2-200495E7D67F}"/>
            </c:ext>
          </c:extLst>
        </c:ser>
        <c:ser>
          <c:idx val="1"/>
          <c:order val="1"/>
          <c:tx>
            <c:v>Value</c:v>
          </c:tx>
          <c:spPr>
            <a:ln w="38100" cap="rnd">
              <a:gradFill flip="none" rotWithShape="1">
                <a:gsLst>
                  <a:gs pos="0">
                    <a:srgbClr val="58FA59"/>
                  </a:gs>
                  <a:gs pos="100000">
                    <a:schemeClr val="tx1"/>
                  </a:gs>
                </a:gsLst>
                <a:lin ang="5400000" scaled="1"/>
                <a:tileRect/>
              </a:gradFill>
              <a:round/>
            </a:ln>
            <a:effectLst>
              <a:outerShdw blurRad="50800" dist="38100" dir="2700000" algn="tl" rotWithShape="0">
                <a:prstClr val="black">
                  <a:alpha val="40000"/>
                </a:prstClr>
              </a:outerShdw>
            </a:effectLst>
          </c:spPr>
          <c:marker>
            <c:symbol val="none"/>
          </c:marker>
          <c:xVal>
            <c:numRef>
              <c:f>'5a. EXAMPLE Monitoring'!$F$16:$X$16</c:f>
              <c:numCache>
                <c:formatCode>General</c:formatCode>
                <c:ptCount val="19"/>
                <c:pt idx="0">
                  <c:v>-1</c:v>
                </c:pt>
                <c:pt idx="1">
                  <c:v>0</c:v>
                </c:pt>
                <c:pt idx="5">
                  <c:v>1</c:v>
                </c:pt>
                <c:pt idx="6">
                  <c:v>1.2</c:v>
                </c:pt>
                <c:pt idx="9">
                  <c:v>2</c:v>
                </c:pt>
                <c:pt idx="10">
                  <c:v>2.2000000000000002</c:v>
                </c:pt>
                <c:pt idx="13">
                  <c:v>3</c:v>
                </c:pt>
                <c:pt idx="17">
                  <c:v>4</c:v>
                </c:pt>
                <c:pt idx="18">
                  <c:v>5</c:v>
                </c:pt>
              </c:numCache>
            </c:numRef>
          </c:xVal>
          <c:yVal>
            <c:numRef>
              <c:f>'5a. EXAMPLE Monitoring'!$F$18:$X$18</c:f>
              <c:numCache>
                <c:formatCode>General</c:formatCode>
                <c:ptCount val="19"/>
                <c:pt idx="0">
                  <c:v>250</c:v>
                </c:pt>
                <c:pt idx="1">
                  <c:v>75</c:v>
                </c:pt>
                <c:pt idx="5">
                  <c:v>110</c:v>
                </c:pt>
                <c:pt idx="6">
                  <c:v>150</c:v>
                </c:pt>
                <c:pt idx="9">
                  <c:v>150</c:v>
                </c:pt>
                <c:pt idx="10">
                  <c:v>200</c:v>
                </c:pt>
                <c:pt idx="13">
                  <c:v>200</c:v>
                </c:pt>
                <c:pt idx="17">
                  <c:v>175</c:v>
                </c:pt>
                <c:pt idx="18">
                  <c:v>0</c:v>
                </c:pt>
              </c:numCache>
            </c:numRef>
          </c:yVal>
          <c:smooth val="0"/>
          <c:extLst>
            <c:ext xmlns:c16="http://schemas.microsoft.com/office/drawing/2014/chart" uri="{C3380CC4-5D6E-409C-BE32-E72D297353CC}">
              <c16:uniqueId val="{00000001-957E-4E96-82D2-200495E7D67F}"/>
            </c:ext>
          </c:extLst>
        </c:ser>
        <c:ser>
          <c:idx val="2"/>
          <c:order val="2"/>
          <c:tx>
            <c:v>Need</c:v>
          </c:tx>
          <c:spPr>
            <a:ln w="38100" cap="rnd">
              <a:gradFill flip="none" rotWithShape="1">
                <a:gsLst>
                  <a:gs pos="0">
                    <a:srgbClr val="0000FA"/>
                  </a:gs>
                  <a:gs pos="100000">
                    <a:schemeClr val="tx1"/>
                  </a:gs>
                </a:gsLst>
                <a:lin ang="5400000" scaled="1"/>
                <a:tileRect/>
              </a:gradFill>
              <a:round/>
            </a:ln>
            <a:effectLst>
              <a:outerShdw blurRad="50800" dist="38100" dir="2700000" algn="tl" rotWithShape="0">
                <a:prstClr val="black">
                  <a:alpha val="40000"/>
                </a:prstClr>
              </a:outerShdw>
            </a:effectLst>
          </c:spPr>
          <c:marker>
            <c:symbol val="none"/>
          </c:marker>
          <c:xVal>
            <c:numRef>
              <c:f>'5a. EXAMPLE Monitoring'!$F$16:$X$16</c:f>
              <c:numCache>
                <c:formatCode>General</c:formatCode>
                <c:ptCount val="19"/>
                <c:pt idx="0">
                  <c:v>-1</c:v>
                </c:pt>
                <c:pt idx="1">
                  <c:v>0</c:v>
                </c:pt>
                <c:pt idx="5">
                  <c:v>1</c:v>
                </c:pt>
                <c:pt idx="6">
                  <c:v>1.2</c:v>
                </c:pt>
                <c:pt idx="9">
                  <c:v>2</c:v>
                </c:pt>
                <c:pt idx="10">
                  <c:v>2.2000000000000002</c:v>
                </c:pt>
                <c:pt idx="13">
                  <c:v>3</c:v>
                </c:pt>
                <c:pt idx="17">
                  <c:v>4</c:v>
                </c:pt>
                <c:pt idx="18">
                  <c:v>5</c:v>
                </c:pt>
              </c:numCache>
            </c:numRef>
          </c:xVal>
          <c:yVal>
            <c:numRef>
              <c:f>'5a. EXAMPLE Monitoring'!$F$19:$X$19</c:f>
              <c:numCache>
                <c:formatCode>General</c:formatCode>
                <c:ptCount val="19"/>
                <c:pt idx="0">
                  <c:v>250</c:v>
                </c:pt>
                <c:pt idx="1">
                  <c:v>175</c:v>
                </c:pt>
                <c:pt idx="5">
                  <c:v>175</c:v>
                </c:pt>
                <c:pt idx="6">
                  <c:v>80</c:v>
                </c:pt>
                <c:pt idx="9">
                  <c:v>100</c:v>
                </c:pt>
                <c:pt idx="10">
                  <c:v>50</c:v>
                </c:pt>
                <c:pt idx="13">
                  <c:v>50</c:v>
                </c:pt>
                <c:pt idx="17">
                  <c:v>50</c:v>
                </c:pt>
                <c:pt idx="18">
                  <c:v>0</c:v>
                </c:pt>
              </c:numCache>
            </c:numRef>
          </c:yVal>
          <c:smooth val="0"/>
          <c:extLst>
            <c:ext xmlns:c16="http://schemas.microsoft.com/office/drawing/2014/chart" uri="{C3380CC4-5D6E-409C-BE32-E72D297353CC}">
              <c16:uniqueId val="{00000002-957E-4E96-82D2-200495E7D67F}"/>
            </c:ext>
          </c:extLst>
        </c:ser>
        <c:dLbls>
          <c:showLegendKey val="0"/>
          <c:showVal val="0"/>
          <c:showCatName val="0"/>
          <c:showSerName val="0"/>
          <c:showPercent val="0"/>
          <c:showBubbleSize val="0"/>
        </c:dLbls>
        <c:axId val="1926293055"/>
        <c:axId val="1918353759"/>
      </c:scatterChart>
      <c:valAx>
        <c:axId val="1926293055"/>
        <c:scaling>
          <c:orientation val="minMax"/>
          <c:max val="4"/>
          <c:min val="0"/>
        </c:scaling>
        <c:delete val="1"/>
        <c:axPos val="b"/>
        <c:numFmt formatCode="General" sourceLinked="1"/>
        <c:majorTickMark val="none"/>
        <c:minorTickMark val="none"/>
        <c:tickLblPos val="nextTo"/>
        <c:crossAx val="1918353759"/>
        <c:crosses val="autoZero"/>
        <c:crossBetween val="midCat"/>
        <c:majorUnit val="1"/>
      </c:valAx>
      <c:valAx>
        <c:axId val="1918353759"/>
        <c:scaling>
          <c:orientation val="minMax"/>
          <c:max val="25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926293055"/>
        <c:crosses val="autoZero"/>
        <c:crossBetween val="midCat"/>
      </c:valAx>
      <c:spPr>
        <a:noFill/>
        <a:ln>
          <a:noFill/>
        </a:ln>
        <a:effectLst/>
      </c:spPr>
    </c:plotArea>
    <c:plotVisOnly val="1"/>
    <c:dispBlanksAs val="span"/>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8.png"/><Relationship Id="rId2" Type="http://schemas.openxmlformats.org/officeDocument/2006/relationships/image" Target="../media/image67.png"/><Relationship Id="rId1" Type="http://schemas.openxmlformats.org/officeDocument/2006/relationships/image" Target="../media/image66.png"/><Relationship Id="rId5" Type="http://schemas.openxmlformats.org/officeDocument/2006/relationships/image" Target="../media/image69.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7.svg"/><Relationship Id="rId18" Type="http://schemas.openxmlformats.org/officeDocument/2006/relationships/image" Target="../media/image20.png"/><Relationship Id="rId3" Type="http://schemas.openxmlformats.org/officeDocument/2006/relationships/image" Target="../media/image8.png"/><Relationship Id="rId21" Type="http://schemas.openxmlformats.org/officeDocument/2006/relationships/image" Target="../media/image23.png"/><Relationship Id="rId7" Type="http://schemas.openxmlformats.org/officeDocument/2006/relationships/chart" Target="../charts/chart1.xml"/><Relationship Id="rId12" Type="http://schemas.openxmlformats.org/officeDocument/2006/relationships/image" Target="../media/image16.png"/><Relationship Id="rId17" Type="http://schemas.openxmlformats.org/officeDocument/2006/relationships/image" Target="../media/image19.png"/><Relationship Id="rId2" Type="http://schemas.openxmlformats.org/officeDocument/2006/relationships/image" Target="../media/image7.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5.svg"/><Relationship Id="rId5" Type="http://schemas.openxmlformats.org/officeDocument/2006/relationships/image" Target="../media/image10.png"/><Relationship Id="rId15" Type="http://schemas.openxmlformats.org/officeDocument/2006/relationships/chart" Target="../charts/chart2.xml"/><Relationship Id="rId10" Type="http://schemas.openxmlformats.org/officeDocument/2006/relationships/image" Target="../media/image14.png"/><Relationship Id="rId19" Type="http://schemas.openxmlformats.org/officeDocument/2006/relationships/image" Target="../media/image21.png"/><Relationship Id="rId4" Type="http://schemas.openxmlformats.org/officeDocument/2006/relationships/image" Target="../media/image9.png"/><Relationship Id="rId9" Type="http://schemas.openxmlformats.org/officeDocument/2006/relationships/image" Target="../media/image13.svg"/><Relationship Id="rId1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31.svg"/><Relationship Id="rId13" Type="http://schemas.openxmlformats.org/officeDocument/2006/relationships/image" Target="../media/image36.png"/><Relationship Id="rId18" Type="http://schemas.openxmlformats.org/officeDocument/2006/relationships/image" Target="../media/image40.png"/><Relationship Id="rId3" Type="http://schemas.openxmlformats.org/officeDocument/2006/relationships/image" Target="../media/image26.png"/><Relationship Id="rId7" Type="http://schemas.openxmlformats.org/officeDocument/2006/relationships/image" Target="../media/image30.png"/><Relationship Id="rId12" Type="http://schemas.openxmlformats.org/officeDocument/2006/relationships/image" Target="../media/image35.svg"/><Relationship Id="rId17" Type="http://schemas.openxmlformats.org/officeDocument/2006/relationships/image" Target="../media/image3.png"/><Relationship Id="rId2" Type="http://schemas.openxmlformats.org/officeDocument/2006/relationships/image" Target="../media/image25.svg"/><Relationship Id="rId16" Type="http://schemas.openxmlformats.org/officeDocument/2006/relationships/image" Target="../media/image39.svg"/><Relationship Id="rId1" Type="http://schemas.openxmlformats.org/officeDocument/2006/relationships/image" Target="../media/image24.png"/><Relationship Id="rId6" Type="http://schemas.openxmlformats.org/officeDocument/2006/relationships/image" Target="../media/image29.svg"/><Relationship Id="rId11" Type="http://schemas.openxmlformats.org/officeDocument/2006/relationships/image" Target="../media/image34.png"/><Relationship Id="rId5" Type="http://schemas.openxmlformats.org/officeDocument/2006/relationships/image" Target="../media/image28.png"/><Relationship Id="rId15" Type="http://schemas.openxmlformats.org/officeDocument/2006/relationships/image" Target="../media/image38.png"/><Relationship Id="rId10" Type="http://schemas.openxmlformats.org/officeDocument/2006/relationships/image" Target="../media/image33.svg"/><Relationship Id="rId4" Type="http://schemas.openxmlformats.org/officeDocument/2006/relationships/image" Target="../media/image27.svg"/><Relationship Id="rId9" Type="http://schemas.openxmlformats.org/officeDocument/2006/relationships/image" Target="../media/image32.png"/><Relationship Id="rId14" Type="http://schemas.openxmlformats.org/officeDocument/2006/relationships/image" Target="../media/image37.svg"/></Relationships>
</file>

<file path=xl/drawings/_rels/drawing4.xml.rels><?xml version="1.0" encoding="UTF-8" standalone="yes"?>
<Relationships xmlns="http://schemas.openxmlformats.org/package/2006/relationships"><Relationship Id="rId8" Type="http://schemas.openxmlformats.org/officeDocument/2006/relationships/image" Target="../media/image22.png"/><Relationship Id="rId13" Type="http://schemas.openxmlformats.org/officeDocument/2006/relationships/image" Target="../media/image21.png"/><Relationship Id="rId3" Type="http://schemas.openxmlformats.org/officeDocument/2006/relationships/image" Target="../media/image43.png"/><Relationship Id="rId7" Type="http://schemas.openxmlformats.org/officeDocument/2006/relationships/image" Target="../media/image19.png"/><Relationship Id="rId12" Type="http://schemas.openxmlformats.org/officeDocument/2006/relationships/image" Target="../media/image18.png"/><Relationship Id="rId2" Type="http://schemas.openxmlformats.org/officeDocument/2006/relationships/image" Target="../media/image42.svg"/><Relationship Id="rId16" Type="http://schemas.openxmlformats.org/officeDocument/2006/relationships/image" Target="../media/image49.png"/><Relationship Id="rId1" Type="http://schemas.openxmlformats.org/officeDocument/2006/relationships/image" Target="../media/image41.png"/><Relationship Id="rId6" Type="http://schemas.openxmlformats.org/officeDocument/2006/relationships/image" Target="../media/image46.svg"/><Relationship Id="rId11" Type="http://schemas.openxmlformats.org/officeDocument/2006/relationships/image" Target="../media/image3.png"/><Relationship Id="rId5" Type="http://schemas.openxmlformats.org/officeDocument/2006/relationships/image" Target="../media/image45.png"/><Relationship Id="rId15" Type="http://schemas.openxmlformats.org/officeDocument/2006/relationships/image" Target="../media/image48.png"/><Relationship Id="rId10" Type="http://schemas.openxmlformats.org/officeDocument/2006/relationships/image" Target="../media/image40.png"/><Relationship Id="rId4" Type="http://schemas.openxmlformats.org/officeDocument/2006/relationships/image" Target="../media/image44.svg"/><Relationship Id="rId9" Type="http://schemas.openxmlformats.org/officeDocument/2006/relationships/image" Target="../media/image47.png"/><Relationship Id="rId14" Type="http://schemas.openxmlformats.org/officeDocument/2006/relationships/image" Target="../media/image23.png"/></Relationships>
</file>

<file path=xl/drawings/_rels/drawing5.xml.rels><?xml version="1.0" encoding="UTF-8" standalone="yes"?>
<Relationships xmlns="http://schemas.openxmlformats.org/package/2006/relationships"><Relationship Id="rId8" Type="http://schemas.openxmlformats.org/officeDocument/2006/relationships/image" Target="../media/image57.svg"/><Relationship Id="rId3" Type="http://schemas.openxmlformats.org/officeDocument/2006/relationships/image" Target="../media/image52.png"/><Relationship Id="rId7" Type="http://schemas.openxmlformats.org/officeDocument/2006/relationships/image" Target="../media/image56.png"/><Relationship Id="rId2" Type="http://schemas.openxmlformats.org/officeDocument/2006/relationships/image" Target="../media/image51.svg"/><Relationship Id="rId1" Type="http://schemas.openxmlformats.org/officeDocument/2006/relationships/image" Target="../media/image50.png"/><Relationship Id="rId6" Type="http://schemas.openxmlformats.org/officeDocument/2006/relationships/image" Target="../media/image55.svg"/><Relationship Id="rId5" Type="http://schemas.openxmlformats.org/officeDocument/2006/relationships/image" Target="../media/image54.png"/><Relationship Id="rId4" Type="http://schemas.openxmlformats.org/officeDocument/2006/relationships/image" Target="../media/image53.svg"/><Relationship Id="rId9" Type="http://schemas.openxmlformats.org/officeDocument/2006/relationships/image" Target="../media/image3.png"/></Relationships>
</file>

<file path=xl/drawings/_rels/drawing6.xml.rels><?xml version="1.0" encoding="UTF-8" standalone="yes"?>
<Relationships xmlns="http://schemas.openxmlformats.org/package/2006/relationships"><Relationship Id="rId117" Type="http://schemas.openxmlformats.org/officeDocument/2006/relationships/image" Target="../media/image340.png"/><Relationship Id="rId21" Type="http://schemas.openxmlformats.org/officeDocument/2006/relationships/customXml" Target="../ink/ink11.xml"/><Relationship Id="rId42" Type="http://schemas.openxmlformats.org/officeDocument/2006/relationships/image" Target="../media/image211.png"/><Relationship Id="rId63" Type="http://schemas.openxmlformats.org/officeDocument/2006/relationships/customXml" Target="../ink/ink35.xml"/><Relationship Id="rId84" Type="http://schemas.openxmlformats.org/officeDocument/2006/relationships/customXml" Target="../ink/ink54.xml"/><Relationship Id="rId16" Type="http://schemas.openxmlformats.org/officeDocument/2006/relationships/image" Target="../media/image61.png"/><Relationship Id="rId107" Type="http://schemas.openxmlformats.org/officeDocument/2006/relationships/customXml" Target="../ink/ink75.xml"/><Relationship Id="rId11" Type="http://schemas.openxmlformats.org/officeDocument/2006/relationships/customXml" Target="../ink/ink6.xml"/><Relationship Id="rId32" Type="http://schemas.openxmlformats.org/officeDocument/2006/relationships/image" Target="../media/image160.png"/><Relationship Id="rId37" Type="http://schemas.openxmlformats.org/officeDocument/2006/relationships/customXml" Target="../ink/ink19.xml"/><Relationship Id="rId53" Type="http://schemas.openxmlformats.org/officeDocument/2006/relationships/customXml" Target="../ink/ink27.xml"/><Relationship Id="rId58" Type="http://schemas.openxmlformats.org/officeDocument/2006/relationships/customXml" Target="../ink/ink31.xml"/><Relationship Id="rId74" Type="http://schemas.openxmlformats.org/officeDocument/2006/relationships/customXml" Target="../ink/ink44.xml"/><Relationship Id="rId79" Type="http://schemas.openxmlformats.org/officeDocument/2006/relationships/customXml" Target="../ink/ink49.xml"/><Relationship Id="rId102" Type="http://schemas.openxmlformats.org/officeDocument/2006/relationships/customXml" Target="../ink/ink71.xml"/><Relationship Id="rId123" Type="http://schemas.openxmlformats.org/officeDocument/2006/relationships/customXml" Target="../ink/ink87.xml"/><Relationship Id="rId128" Type="http://schemas.openxmlformats.org/officeDocument/2006/relationships/customXml" Target="../ink/ink91.xml"/><Relationship Id="rId5" Type="http://schemas.openxmlformats.org/officeDocument/2006/relationships/customXml" Target="../ink/ink3.xml"/><Relationship Id="rId90" Type="http://schemas.openxmlformats.org/officeDocument/2006/relationships/customXml" Target="../ink/ink60.xml"/><Relationship Id="rId95" Type="http://schemas.openxmlformats.org/officeDocument/2006/relationships/customXml" Target="../ink/ink65.xml"/><Relationship Id="rId22" Type="http://schemas.openxmlformats.org/officeDocument/2006/relationships/image" Target="../media/image110.png"/><Relationship Id="rId27" Type="http://schemas.openxmlformats.org/officeDocument/2006/relationships/customXml" Target="../ink/ink14.xml"/><Relationship Id="rId43" Type="http://schemas.openxmlformats.org/officeDocument/2006/relationships/customXml" Target="../ink/ink22.xml"/><Relationship Id="rId48" Type="http://schemas.openxmlformats.org/officeDocument/2006/relationships/image" Target="../media/image240.png"/><Relationship Id="rId64" Type="http://schemas.openxmlformats.org/officeDocument/2006/relationships/customXml" Target="../ink/ink36.xml"/><Relationship Id="rId69" Type="http://schemas.openxmlformats.org/officeDocument/2006/relationships/customXml" Target="../ink/ink40.xml"/><Relationship Id="rId113" Type="http://schemas.openxmlformats.org/officeDocument/2006/relationships/customXml" Target="../ink/ink81.xml"/><Relationship Id="rId118" Type="http://schemas.openxmlformats.org/officeDocument/2006/relationships/customXml" Target="../ink/ink84.xml"/><Relationship Id="rId134" Type="http://schemas.openxmlformats.org/officeDocument/2006/relationships/customXml" Target="../ink/ink94.xml"/><Relationship Id="rId80" Type="http://schemas.openxmlformats.org/officeDocument/2006/relationships/customXml" Target="../ink/ink50.xml"/><Relationship Id="rId85" Type="http://schemas.openxmlformats.org/officeDocument/2006/relationships/customXml" Target="../ink/ink55.xml"/><Relationship Id="rId12" Type="http://schemas.openxmlformats.org/officeDocument/2006/relationships/image" Target="../media/image59.png"/><Relationship Id="rId17" Type="http://schemas.openxmlformats.org/officeDocument/2006/relationships/customXml" Target="../ink/ink9.xml"/><Relationship Id="rId33" Type="http://schemas.openxmlformats.org/officeDocument/2006/relationships/customXml" Target="../ink/ink17.xml"/><Relationship Id="rId38" Type="http://schemas.openxmlformats.org/officeDocument/2006/relationships/image" Target="../media/image190.png"/><Relationship Id="rId59" Type="http://schemas.openxmlformats.org/officeDocument/2006/relationships/customXml" Target="../ink/ink32.xml"/><Relationship Id="rId103" Type="http://schemas.openxmlformats.org/officeDocument/2006/relationships/image" Target="../media/image320.png"/><Relationship Id="rId108" Type="http://schemas.openxmlformats.org/officeDocument/2006/relationships/customXml" Target="../ink/ink76.xml"/><Relationship Id="rId124" Type="http://schemas.openxmlformats.org/officeDocument/2006/relationships/image" Target="../media/image37.png"/><Relationship Id="rId129" Type="http://schemas.openxmlformats.org/officeDocument/2006/relationships/image" Target="../media/image380.png"/><Relationship Id="rId54" Type="http://schemas.openxmlformats.org/officeDocument/2006/relationships/customXml" Target="../ink/ink28.xml"/><Relationship Id="rId70" Type="http://schemas.openxmlformats.org/officeDocument/2006/relationships/customXml" Target="../ink/ink41.xml"/><Relationship Id="rId75" Type="http://schemas.openxmlformats.org/officeDocument/2006/relationships/customXml" Target="../ink/ink45.xml"/><Relationship Id="rId91" Type="http://schemas.openxmlformats.org/officeDocument/2006/relationships/customXml" Target="../ink/ink61.xml"/><Relationship Id="rId96" Type="http://schemas.openxmlformats.org/officeDocument/2006/relationships/customXml" Target="../ink/ink66.xml"/><Relationship Id="rId1" Type="http://schemas.openxmlformats.org/officeDocument/2006/relationships/customXml" Target="../ink/ink1.xml"/><Relationship Id="rId6" Type="http://schemas.openxmlformats.org/officeDocument/2006/relationships/image" Target="../media/image310.png"/><Relationship Id="rId23" Type="http://schemas.openxmlformats.org/officeDocument/2006/relationships/customXml" Target="../ink/ink12.xml"/><Relationship Id="rId28" Type="http://schemas.openxmlformats.org/officeDocument/2006/relationships/image" Target="../media/image140.png"/><Relationship Id="rId49" Type="http://schemas.openxmlformats.org/officeDocument/2006/relationships/customXml" Target="../ink/ink25.xml"/><Relationship Id="rId114" Type="http://schemas.openxmlformats.org/officeDocument/2006/relationships/customXml" Target="../ink/ink82.xml"/><Relationship Id="rId119" Type="http://schemas.openxmlformats.org/officeDocument/2006/relationships/image" Target="../media/image35.png"/><Relationship Id="rId44" Type="http://schemas.openxmlformats.org/officeDocument/2006/relationships/image" Target="../media/image220.png"/><Relationship Id="rId60" Type="http://schemas.openxmlformats.org/officeDocument/2006/relationships/image" Target="../media/image280.png"/><Relationship Id="rId65" Type="http://schemas.openxmlformats.org/officeDocument/2006/relationships/customXml" Target="../ink/ink37.xml"/><Relationship Id="rId81" Type="http://schemas.openxmlformats.org/officeDocument/2006/relationships/customXml" Target="../ink/ink51.xml"/><Relationship Id="rId86" Type="http://schemas.openxmlformats.org/officeDocument/2006/relationships/customXml" Target="../ink/ink56.xml"/><Relationship Id="rId130" Type="http://schemas.openxmlformats.org/officeDocument/2006/relationships/customXml" Target="../ink/ink92.xml"/><Relationship Id="rId135" Type="http://schemas.openxmlformats.org/officeDocument/2006/relationships/image" Target="../media/image410.png"/><Relationship Id="rId13" Type="http://schemas.openxmlformats.org/officeDocument/2006/relationships/customXml" Target="../ink/ink7.xml"/><Relationship Id="rId18" Type="http://schemas.openxmlformats.org/officeDocument/2006/relationships/image" Target="../media/image90.png"/><Relationship Id="rId39" Type="http://schemas.openxmlformats.org/officeDocument/2006/relationships/customXml" Target="../ink/ink20.xml"/><Relationship Id="rId109" Type="http://schemas.openxmlformats.org/officeDocument/2006/relationships/customXml" Target="../ink/ink77.xml"/><Relationship Id="rId34" Type="http://schemas.openxmlformats.org/officeDocument/2006/relationships/image" Target="../media/image17.png"/><Relationship Id="rId50" Type="http://schemas.openxmlformats.org/officeDocument/2006/relationships/image" Target="../media/image25.png"/><Relationship Id="rId55" Type="http://schemas.openxmlformats.org/officeDocument/2006/relationships/customXml" Target="../ink/ink29.xml"/><Relationship Id="rId76" Type="http://schemas.openxmlformats.org/officeDocument/2006/relationships/customXml" Target="../ink/ink46.xml"/><Relationship Id="rId97" Type="http://schemas.openxmlformats.org/officeDocument/2006/relationships/customXml" Target="../ink/ink67.xml"/><Relationship Id="rId104" Type="http://schemas.openxmlformats.org/officeDocument/2006/relationships/customXml" Target="../ink/ink72.xml"/><Relationship Id="rId120" Type="http://schemas.openxmlformats.org/officeDocument/2006/relationships/customXml" Target="../ink/ink85.xml"/><Relationship Id="rId125" Type="http://schemas.openxmlformats.org/officeDocument/2006/relationships/customXml" Target="../ink/ink88.xml"/><Relationship Id="rId7" Type="http://schemas.openxmlformats.org/officeDocument/2006/relationships/customXml" Target="../ink/ink4.xml"/><Relationship Id="rId71" Type="http://schemas.openxmlformats.org/officeDocument/2006/relationships/customXml" Target="../ink/ink42.xml"/><Relationship Id="rId92" Type="http://schemas.openxmlformats.org/officeDocument/2006/relationships/customXml" Target="../ink/ink62.xml"/><Relationship Id="rId2" Type="http://schemas.openxmlformats.org/officeDocument/2006/relationships/image" Target="../media/image13.png"/><Relationship Id="rId29" Type="http://schemas.openxmlformats.org/officeDocument/2006/relationships/customXml" Target="../ink/ink15.xml"/><Relationship Id="rId24" Type="http://schemas.openxmlformats.org/officeDocument/2006/relationships/image" Target="../media/image63.png"/><Relationship Id="rId40" Type="http://schemas.openxmlformats.org/officeDocument/2006/relationships/image" Target="../media/image200.png"/><Relationship Id="rId45" Type="http://schemas.openxmlformats.org/officeDocument/2006/relationships/customXml" Target="../ink/ink23.xml"/><Relationship Id="rId66" Type="http://schemas.openxmlformats.org/officeDocument/2006/relationships/image" Target="../media/image29.png"/><Relationship Id="rId87" Type="http://schemas.openxmlformats.org/officeDocument/2006/relationships/customXml" Target="../ink/ink57.xml"/><Relationship Id="rId110" Type="http://schemas.openxmlformats.org/officeDocument/2006/relationships/customXml" Target="../ink/ink78.xml"/><Relationship Id="rId115" Type="http://schemas.openxmlformats.org/officeDocument/2006/relationships/image" Target="../media/image33.png"/><Relationship Id="rId131" Type="http://schemas.openxmlformats.org/officeDocument/2006/relationships/image" Target="../media/image39.png"/><Relationship Id="rId136" Type="http://schemas.openxmlformats.org/officeDocument/2006/relationships/image" Target="../media/image3.png"/><Relationship Id="rId61" Type="http://schemas.openxmlformats.org/officeDocument/2006/relationships/customXml" Target="../ink/ink33.xml"/><Relationship Id="rId82" Type="http://schemas.openxmlformats.org/officeDocument/2006/relationships/customXml" Target="../ink/ink52.xml"/><Relationship Id="rId19" Type="http://schemas.openxmlformats.org/officeDocument/2006/relationships/customXml" Target="../ink/ink10.xml"/><Relationship Id="rId14" Type="http://schemas.openxmlformats.org/officeDocument/2006/relationships/image" Target="../media/image60.png"/><Relationship Id="rId30" Type="http://schemas.openxmlformats.org/officeDocument/2006/relationships/image" Target="../media/image15.png"/><Relationship Id="rId35" Type="http://schemas.openxmlformats.org/officeDocument/2006/relationships/customXml" Target="../ink/ink18.xml"/><Relationship Id="rId56" Type="http://schemas.openxmlformats.org/officeDocument/2006/relationships/customXml" Target="../ink/ink30.xml"/><Relationship Id="rId77" Type="http://schemas.openxmlformats.org/officeDocument/2006/relationships/customXml" Target="../ink/ink47.xml"/><Relationship Id="rId100" Type="http://schemas.openxmlformats.org/officeDocument/2006/relationships/customXml" Target="../ink/ink69.xml"/><Relationship Id="rId105" Type="http://schemas.openxmlformats.org/officeDocument/2006/relationships/customXml" Target="../ink/ink73.xml"/><Relationship Id="rId126" Type="http://schemas.openxmlformats.org/officeDocument/2006/relationships/customXml" Target="../ink/ink89.xml"/><Relationship Id="rId8" Type="http://schemas.openxmlformats.org/officeDocument/2006/relationships/image" Target="../media/image430.png"/><Relationship Id="rId51" Type="http://schemas.openxmlformats.org/officeDocument/2006/relationships/customXml" Target="../ink/ink26.xml"/><Relationship Id="rId72" Type="http://schemas.openxmlformats.org/officeDocument/2006/relationships/customXml" Target="../ink/ink43.xml"/><Relationship Id="rId93" Type="http://schemas.openxmlformats.org/officeDocument/2006/relationships/customXml" Target="../ink/ink63.xml"/><Relationship Id="rId98" Type="http://schemas.openxmlformats.org/officeDocument/2006/relationships/customXml" Target="../ink/ink68.xml"/><Relationship Id="rId121" Type="http://schemas.openxmlformats.org/officeDocument/2006/relationships/image" Target="../media/image360.png"/><Relationship Id="rId3" Type="http://schemas.openxmlformats.org/officeDocument/2006/relationships/customXml" Target="../ink/ink2.xml"/><Relationship Id="rId25" Type="http://schemas.openxmlformats.org/officeDocument/2006/relationships/customXml" Target="../ink/ink13.xml"/><Relationship Id="rId46" Type="http://schemas.openxmlformats.org/officeDocument/2006/relationships/image" Target="../media/image230.png"/><Relationship Id="rId67" Type="http://schemas.openxmlformats.org/officeDocument/2006/relationships/customXml" Target="../ink/ink38.xml"/><Relationship Id="rId116" Type="http://schemas.openxmlformats.org/officeDocument/2006/relationships/customXml" Target="../ink/ink83.xml"/><Relationship Id="rId20" Type="http://schemas.openxmlformats.org/officeDocument/2006/relationships/image" Target="../media/image62.png"/><Relationship Id="rId41" Type="http://schemas.openxmlformats.org/officeDocument/2006/relationships/customXml" Target="../ink/ink21.xml"/><Relationship Id="rId62" Type="http://schemas.openxmlformats.org/officeDocument/2006/relationships/customXml" Target="../ink/ink34.xml"/><Relationship Id="rId83" Type="http://schemas.openxmlformats.org/officeDocument/2006/relationships/customXml" Target="../ink/ink53.xml"/><Relationship Id="rId88" Type="http://schemas.openxmlformats.org/officeDocument/2006/relationships/customXml" Target="../ink/ink58.xml"/><Relationship Id="rId111" Type="http://schemas.openxmlformats.org/officeDocument/2006/relationships/customXml" Target="../ink/ink79.xml"/><Relationship Id="rId132" Type="http://schemas.openxmlformats.org/officeDocument/2006/relationships/customXml" Target="../ink/ink93.xml"/><Relationship Id="rId15" Type="http://schemas.openxmlformats.org/officeDocument/2006/relationships/customXml" Target="../ink/ink8.xml"/><Relationship Id="rId36" Type="http://schemas.openxmlformats.org/officeDocument/2006/relationships/image" Target="../media/image180.png"/><Relationship Id="rId57" Type="http://schemas.openxmlformats.org/officeDocument/2006/relationships/image" Target="../media/image27.png"/><Relationship Id="rId106" Type="http://schemas.openxmlformats.org/officeDocument/2006/relationships/customXml" Target="../ink/ink74.xml"/><Relationship Id="rId127" Type="http://schemas.openxmlformats.org/officeDocument/2006/relationships/customXml" Target="../ink/ink90.xml"/><Relationship Id="rId10" Type="http://schemas.openxmlformats.org/officeDocument/2006/relationships/image" Target="../media/image58.png"/><Relationship Id="rId31" Type="http://schemas.openxmlformats.org/officeDocument/2006/relationships/customXml" Target="../ink/ink16.xml"/><Relationship Id="rId52" Type="http://schemas.openxmlformats.org/officeDocument/2006/relationships/image" Target="../media/image260.png"/><Relationship Id="rId73" Type="http://schemas.openxmlformats.org/officeDocument/2006/relationships/image" Target="../media/image300.png"/><Relationship Id="rId78" Type="http://schemas.openxmlformats.org/officeDocument/2006/relationships/customXml" Target="../ink/ink48.xml"/><Relationship Id="rId94" Type="http://schemas.openxmlformats.org/officeDocument/2006/relationships/customXml" Target="../ink/ink64.xml"/><Relationship Id="rId99" Type="http://schemas.openxmlformats.org/officeDocument/2006/relationships/image" Target="../media/image31.png"/><Relationship Id="rId101" Type="http://schemas.openxmlformats.org/officeDocument/2006/relationships/customXml" Target="../ink/ink70.xml"/><Relationship Id="rId122" Type="http://schemas.openxmlformats.org/officeDocument/2006/relationships/customXml" Target="../ink/ink86.xml"/><Relationship Id="rId4" Type="http://schemas.openxmlformats.org/officeDocument/2006/relationships/image" Target="../media/image210.png"/><Relationship Id="rId9" Type="http://schemas.openxmlformats.org/officeDocument/2006/relationships/customXml" Target="../ink/ink5.xml"/><Relationship Id="rId26" Type="http://schemas.openxmlformats.org/officeDocument/2006/relationships/image" Target="../media/image64.png"/><Relationship Id="rId47" Type="http://schemas.openxmlformats.org/officeDocument/2006/relationships/customXml" Target="../ink/ink24.xml"/><Relationship Id="rId68" Type="http://schemas.openxmlformats.org/officeDocument/2006/relationships/customXml" Target="../ink/ink39.xml"/><Relationship Id="rId89" Type="http://schemas.openxmlformats.org/officeDocument/2006/relationships/customXml" Target="../ink/ink59.xml"/><Relationship Id="rId112" Type="http://schemas.openxmlformats.org/officeDocument/2006/relationships/customXml" Target="../ink/ink80.xml"/><Relationship Id="rId133" Type="http://schemas.openxmlformats.org/officeDocument/2006/relationships/image" Target="../media/image400.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https://en.wikipedia.org/wiki/Deciduous" TargetMode="External"/><Relationship Id="rId1" Type="http://schemas.openxmlformats.org/officeDocument/2006/relationships/image" Target="../media/image58.jpg"/><Relationship Id="rId5" Type="http://schemas.openxmlformats.org/officeDocument/2006/relationships/image" Target="../media/image65.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17</xdr:col>
      <xdr:colOff>209020</xdr:colOff>
      <xdr:row>0</xdr:row>
      <xdr:rowOff>110596</xdr:rowOff>
    </xdr:from>
    <xdr:to>
      <xdr:col>22</xdr:col>
      <xdr:colOff>44979</xdr:colOff>
      <xdr:row>2</xdr:row>
      <xdr:rowOff>168804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487" b="35447"/>
        <a:stretch/>
      </xdr:blipFill>
      <xdr:spPr>
        <a:xfrm>
          <a:off x="10543645" y="110596"/>
          <a:ext cx="2741084" cy="740833"/>
        </a:xfrm>
        <a:prstGeom prst="rect">
          <a:avLst/>
        </a:prstGeom>
      </xdr:spPr>
    </xdr:pic>
    <xdr:clientData/>
  </xdr:twoCellAnchor>
  <xdr:twoCellAnchor>
    <xdr:from>
      <xdr:col>5</xdr:col>
      <xdr:colOff>406400</xdr:colOff>
      <xdr:row>12</xdr:row>
      <xdr:rowOff>114300</xdr:rowOff>
    </xdr:from>
    <xdr:to>
      <xdr:col>7</xdr:col>
      <xdr:colOff>158750</xdr:colOff>
      <xdr:row>14</xdr:row>
      <xdr:rowOff>114300</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3292475" y="3438525"/>
          <a:ext cx="9715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bg1"/>
              </a:solidFill>
            </a:rPr>
            <a:t>VALUE</a:t>
          </a:r>
        </a:p>
      </xdr:txBody>
    </xdr:sp>
    <xdr:clientData/>
  </xdr:twoCellAnchor>
  <xdr:twoCellAnchor>
    <xdr:from>
      <xdr:col>2</xdr:col>
      <xdr:colOff>123825</xdr:colOff>
      <xdr:row>12</xdr:row>
      <xdr:rowOff>95250</xdr:rowOff>
    </xdr:from>
    <xdr:to>
      <xdr:col>3</xdr:col>
      <xdr:colOff>485775</xdr:colOff>
      <xdr:row>14</xdr:row>
      <xdr:rowOff>104775</xdr:rowOff>
    </xdr:to>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1181100" y="3419475"/>
          <a:ext cx="97155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bg1"/>
              </a:solidFill>
            </a:rPr>
            <a:t>NEED</a:t>
          </a:r>
        </a:p>
      </xdr:txBody>
    </xdr:sp>
    <xdr:clientData/>
  </xdr:twoCellAnchor>
  <xdr:twoCellAnchor editAs="oneCell">
    <xdr:from>
      <xdr:col>10</xdr:col>
      <xdr:colOff>35983</xdr:colOff>
      <xdr:row>4</xdr:row>
      <xdr:rowOff>60856</xdr:rowOff>
    </xdr:from>
    <xdr:to>
      <xdr:col>17</xdr:col>
      <xdr:colOff>54198</xdr:colOff>
      <xdr:row>11</xdr:row>
      <xdr:rowOff>18055</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36733" y="1092731"/>
          <a:ext cx="4352090" cy="1235137"/>
        </a:xfrm>
        <a:prstGeom prst="rect">
          <a:avLst/>
        </a:prstGeom>
      </xdr:spPr>
    </xdr:pic>
    <xdr:clientData/>
  </xdr:twoCellAnchor>
  <xdr:twoCellAnchor editAs="oneCell">
    <xdr:from>
      <xdr:col>0</xdr:col>
      <xdr:colOff>361950</xdr:colOff>
      <xdr:row>1</xdr:row>
      <xdr:rowOff>9526</xdr:rowOff>
    </xdr:from>
    <xdr:to>
      <xdr:col>7</xdr:col>
      <xdr:colOff>34925</xdr:colOff>
      <xdr:row>2</xdr:row>
      <xdr:rowOff>146392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190501"/>
          <a:ext cx="3759200" cy="641691"/>
        </a:xfrm>
        <a:prstGeom prst="rect">
          <a:avLst/>
        </a:prstGeom>
      </xdr:spPr>
    </xdr:pic>
    <xdr:clientData/>
  </xdr:twoCellAnchor>
  <xdr:twoCellAnchor editAs="oneCell">
    <xdr:from>
      <xdr:col>9</xdr:col>
      <xdr:colOff>523875</xdr:colOff>
      <xdr:row>29</xdr:row>
      <xdr:rowOff>106815</xdr:rowOff>
    </xdr:from>
    <xdr:to>
      <xdr:col>19</xdr:col>
      <xdr:colOff>15875</xdr:colOff>
      <xdr:row>42</xdr:row>
      <xdr:rowOff>135082</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4"/>
        <a:srcRect l="15412" t="37931" r="28170" b="14168"/>
        <a:stretch/>
      </xdr:blipFill>
      <xdr:spPr>
        <a:xfrm>
          <a:off x="5905500" y="5925003"/>
          <a:ext cx="5683250" cy="2401579"/>
        </a:xfrm>
        <a:prstGeom prst="rect">
          <a:avLst/>
        </a:prstGeom>
      </xdr:spPr>
    </xdr:pic>
    <xdr:clientData/>
  </xdr:twoCellAnchor>
  <xdr:twoCellAnchor editAs="oneCell">
    <xdr:from>
      <xdr:col>0</xdr:col>
      <xdr:colOff>0</xdr:colOff>
      <xdr:row>5</xdr:row>
      <xdr:rowOff>180331</xdr:rowOff>
    </xdr:from>
    <xdr:to>
      <xdr:col>9</xdr:col>
      <xdr:colOff>523873</xdr:colOff>
      <xdr:row>31</xdr:row>
      <xdr:rowOff>171300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5"/>
        <a:srcRect l="14531" t="12882" r="31200"/>
        <a:stretch/>
      </xdr:blipFill>
      <xdr:spPr>
        <a:xfrm>
          <a:off x="0" y="1430487"/>
          <a:ext cx="5691186" cy="51106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857610</xdr:colOff>
      <xdr:row>9</xdr:row>
      <xdr:rowOff>160553</xdr:rowOff>
    </xdr:from>
    <xdr:ext cx="3131605" cy="3305035"/>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0715985" y="2577522"/>
          <a:ext cx="3131605" cy="3305035"/>
        </a:xfrm>
        <a:prstGeom prst="rect">
          <a:avLst/>
        </a:prstGeom>
        <a:effectLst>
          <a:outerShdw blurRad="50800" dist="38100" dir="2700000" algn="tl" rotWithShape="0">
            <a:prstClr val="black">
              <a:alpha val="40000"/>
            </a:prstClr>
          </a:outerShdw>
        </a:effectLst>
      </xdr:spPr>
    </xdr:pic>
    <xdr:clientData/>
  </xdr:oneCellAnchor>
  <xdr:oneCellAnchor>
    <xdr:from>
      <xdr:col>9</xdr:col>
      <xdr:colOff>672151</xdr:colOff>
      <xdr:row>9</xdr:row>
      <xdr:rowOff>126836</xdr:rowOff>
    </xdr:from>
    <xdr:ext cx="3947473" cy="3347220"/>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7268214" y="2341399"/>
          <a:ext cx="3947473" cy="3347220"/>
        </a:xfrm>
        <a:prstGeom prst="rect">
          <a:avLst/>
        </a:prstGeom>
        <a:effectLst>
          <a:outerShdw blurRad="50800" dist="38100" dir="2700000" algn="tl" rotWithShape="0">
            <a:prstClr val="black">
              <a:alpha val="40000"/>
            </a:prstClr>
          </a:outerShdw>
        </a:effectLst>
      </xdr:spPr>
    </xdr:pic>
    <xdr:clientData/>
  </xdr:oneCellAnchor>
  <xdr:oneCellAnchor>
    <xdr:from>
      <xdr:col>19</xdr:col>
      <xdr:colOff>502616</xdr:colOff>
      <xdr:row>9</xdr:row>
      <xdr:rowOff>138761</xdr:rowOff>
    </xdr:from>
    <xdr:ext cx="3122080" cy="3305035"/>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14861554" y="2353324"/>
          <a:ext cx="3122080" cy="3305035"/>
        </a:xfrm>
        <a:prstGeom prst="rect">
          <a:avLst/>
        </a:prstGeom>
        <a:effectLst>
          <a:outerShdw blurRad="50800" dist="38100" dir="2700000" algn="tl" rotWithShape="0">
            <a:prstClr val="black">
              <a:alpha val="40000"/>
            </a:prstClr>
          </a:outerShdw>
        </a:effectLst>
      </xdr:spPr>
    </xdr:pic>
    <xdr:clientData/>
  </xdr:oneCellAnchor>
  <xdr:twoCellAnchor>
    <xdr:from>
      <xdr:col>10</xdr:col>
      <xdr:colOff>1112655</xdr:colOff>
      <xdr:row>16</xdr:row>
      <xdr:rowOff>121170</xdr:rowOff>
    </xdr:from>
    <xdr:to>
      <xdr:col>11</xdr:col>
      <xdr:colOff>244577</xdr:colOff>
      <xdr:row>17</xdr:row>
      <xdr:rowOff>123190</xdr:rowOff>
    </xdr:to>
    <xdr:sp macro="" textlink="">
      <xdr:nvSpPr>
        <xdr:cNvPr id="6" name="Right Arrow 4">
          <a:extLst>
            <a:ext uri="{FF2B5EF4-FFF2-40B4-BE49-F238E27FC236}">
              <a16:creationId xmlns:a16="http://schemas.microsoft.com/office/drawing/2014/main" id="{00000000-0008-0000-0900-000006000000}"/>
            </a:ext>
          </a:extLst>
        </xdr:cNvPr>
        <xdr:cNvSpPr/>
      </xdr:nvSpPr>
      <xdr:spPr>
        <a:xfrm rot="12852944">
          <a:off x="8827905" y="4502670"/>
          <a:ext cx="608297" cy="311583"/>
        </a:xfrm>
        <a:prstGeom prst="rightArrow">
          <a:avLst/>
        </a:prstGeom>
        <a:solidFill>
          <a:srgbClr val="00B0F0"/>
        </a:solidFill>
        <a:ln>
          <a:noFill/>
        </a:ln>
        <a:effectLst>
          <a:outerShdw blurRad="50800" dist="38100" dir="2700000" algn="tl" rotWithShape="0">
            <a:prstClr val="black">
              <a:alpha val="40000"/>
            </a:prstClr>
          </a:outerShdw>
        </a:effectLst>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AU" sz="1100"/>
        </a:p>
      </xdr:txBody>
    </xdr:sp>
    <xdr:clientData/>
  </xdr:twoCellAnchor>
  <xdr:twoCellAnchor>
    <xdr:from>
      <xdr:col>21</xdr:col>
      <xdr:colOff>571733</xdr:colOff>
      <xdr:row>17</xdr:row>
      <xdr:rowOff>129006</xdr:rowOff>
    </xdr:from>
    <xdr:to>
      <xdr:col>23</xdr:col>
      <xdr:colOff>263941</xdr:colOff>
      <xdr:row>18</xdr:row>
      <xdr:rowOff>100193</xdr:rowOff>
    </xdr:to>
    <xdr:sp macro="" textlink="">
      <xdr:nvSpPr>
        <xdr:cNvPr id="7" name="Right Arrow 78">
          <a:extLst>
            <a:ext uri="{FF2B5EF4-FFF2-40B4-BE49-F238E27FC236}">
              <a16:creationId xmlns:a16="http://schemas.microsoft.com/office/drawing/2014/main" id="{00000000-0008-0000-0900-000007000000}"/>
            </a:ext>
          </a:extLst>
        </xdr:cNvPr>
        <xdr:cNvSpPr/>
      </xdr:nvSpPr>
      <xdr:spPr>
        <a:xfrm rot="12852944">
          <a:off x="16121296" y="4820069"/>
          <a:ext cx="882833" cy="280749"/>
        </a:xfrm>
        <a:prstGeom prst="rightArrow">
          <a:avLst/>
        </a:prstGeom>
        <a:solidFill>
          <a:srgbClr val="FF0000"/>
        </a:solidFill>
        <a:ln>
          <a:noFill/>
        </a:ln>
        <a:effectLst>
          <a:outerShdw blurRad="50800" dist="38100" dir="2700000" algn="tl" rotWithShape="0">
            <a:prstClr val="black">
              <a:alpha val="40000"/>
            </a:prstClr>
          </a:outerShdw>
        </a:effectLst>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AU" sz="1100"/>
        </a:p>
      </xdr:txBody>
    </xdr:sp>
    <xdr:clientData/>
  </xdr:twoCellAnchor>
  <xdr:twoCellAnchor>
    <xdr:from>
      <xdr:col>22</xdr:col>
      <xdr:colOff>1601</xdr:colOff>
      <xdr:row>18</xdr:row>
      <xdr:rowOff>163230</xdr:rowOff>
    </xdr:from>
    <xdr:to>
      <xdr:col>23</xdr:col>
      <xdr:colOff>297347</xdr:colOff>
      <xdr:row>19</xdr:row>
      <xdr:rowOff>128159</xdr:rowOff>
    </xdr:to>
    <xdr:sp macro="" textlink="">
      <xdr:nvSpPr>
        <xdr:cNvPr id="8" name="Right Arrow 79">
          <a:extLst>
            <a:ext uri="{FF2B5EF4-FFF2-40B4-BE49-F238E27FC236}">
              <a16:creationId xmlns:a16="http://schemas.microsoft.com/office/drawing/2014/main" id="{00000000-0008-0000-0900-000008000000}"/>
            </a:ext>
          </a:extLst>
        </xdr:cNvPr>
        <xdr:cNvSpPr/>
      </xdr:nvSpPr>
      <xdr:spPr>
        <a:xfrm rot="12852944">
          <a:off x="16146476" y="5163855"/>
          <a:ext cx="891059" cy="274492"/>
        </a:xfrm>
        <a:prstGeom prst="rightArrow">
          <a:avLst/>
        </a:prstGeom>
        <a:solidFill>
          <a:srgbClr val="50FA00"/>
        </a:solidFill>
        <a:ln>
          <a:noFill/>
        </a:ln>
        <a:effectLst>
          <a:outerShdw blurRad="50800" dist="38100" dir="2700000" algn="tl" rotWithShape="0">
            <a:prstClr val="black">
              <a:alpha val="40000"/>
            </a:prstClr>
          </a:outerShdw>
        </a:effectLst>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AU" sz="1100"/>
        </a:p>
      </xdr:txBody>
    </xdr:sp>
    <xdr:clientData/>
  </xdr:twoCellAnchor>
  <xdr:twoCellAnchor>
    <xdr:from>
      <xdr:col>21</xdr:col>
      <xdr:colOff>591473</xdr:colOff>
      <xdr:row>19</xdr:row>
      <xdr:rowOff>183719</xdr:rowOff>
    </xdr:from>
    <xdr:to>
      <xdr:col>23</xdr:col>
      <xdr:colOff>278919</xdr:colOff>
      <xdr:row>20</xdr:row>
      <xdr:rowOff>146312</xdr:rowOff>
    </xdr:to>
    <xdr:sp macro="" textlink="">
      <xdr:nvSpPr>
        <xdr:cNvPr id="9" name="Right Arrow 80">
          <a:extLst>
            <a:ext uri="{FF2B5EF4-FFF2-40B4-BE49-F238E27FC236}">
              <a16:creationId xmlns:a16="http://schemas.microsoft.com/office/drawing/2014/main" id="{00000000-0008-0000-0900-000009000000}"/>
            </a:ext>
          </a:extLst>
        </xdr:cNvPr>
        <xdr:cNvSpPr/>
      </xdr:nvSpPr>
      <xdr:spPr>
        <a:xfrm rot="12852944">
          <a:off x="16141036" y="5493907"/>
          <a:ext cx="878071" cy="272155"/>
        </a:xfrm>
        <a:prstGeom prst="rightArrow">
          <a:avLst/>
        </a:prstGeom>
        <a:solidFill>
          <a:srgbClr val="0000FF"/>
        </a:solidFill>
        <a:ln>
          <a:noFill/>
        </a:ln>
        <a:effectLst>
          <a:outerShdw blurRad="50800" dist="38100" dir="2700000" algn="tl" rotWithShape="0">
            <a:prstClr val="black">
              <a:alpha val="40000"/>
            </a:prstClr>
          </a:outerShdw>
        </a:effectLst>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xdr:col>
      <xdr:colOff>76993</xdr:colOff>
      <xdr:row>1</xdr:row>
      <xdr:rowOff>0</xdr:rowOff>
    </xdr:from>
    <xdr:to>
      <xdr:col>6</xdr:col>
      <xdr:colOff>542131</xdr:colOff>
      <xdr:row>2</xdr:row>
      <xdr:rowOff>147979</xdr:rowOff>
    </xdr:to>
    <xdr:pic>
      <xdr:nvPicPr>
        <xdr:cNvPr id="12" name="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1806" y="190500"/>
          <a:ext cx="3584575" cy="648042"/>
        </a:xfrm>
        <a:prstGeom prst="rect">
          <a:avLst/>
        </a:prstGeom>
      </xdr:spPr>
    </xdr:pic>
    <xdr:clientData/>
  </xdr:twoCellAnchor>
  <xdr:twoCellAnchor>
    <xdr:from>
      <xdr:col>15</xdr:col>
      <xdr:colOff>166688</xdr:colOff>
      <xdr:row>11</xdr:row>
      <xdr:rowOff>59531</xdr:rowOff>
    </xdr:from>
    <xdr:to>
      <xdr:col>16</xdr:col>
      <xdr:colOff>179671</xdr:colOff>
      <xdr:row>12</xdr:row>
      <xdr:rowOff>61552</xdr:rowOff>
    </xdr:to>
    <xdr:sp macro="" textlink="">
      <xdr:nvSpPr>
        <xdr:cNvPr id="14" name="Right Arrow 4">
          <a:extLst>
            <a:ext uri="{FF2B5EF4-FFF2-40B4-BE49-F238E27FC236}">
              <a16:creationId xmlns:a16="http://schemas.microsoft.com/office/drawing/2014/main" id="{00000000-0008-0000-0900-00000E000000}"/>
            </a:ext>
          </a:extLst>
        </xdr:cNvPr>
        <xdr:cNvSpPr/>
      </xdr:nvSpPr>
      <xdr:spPr>
        <a:xfrm rot="12852944">
          <a:off x="11834813" y="3095625"/>
          <a:ext cx="608296" cy="311583"/>
        </a:xfrm>
        <a:prstGeom prst="rightArrow">
          <a:avLst/>
        </a:prstGeom>
        <a:solidFill>
          <a:srgbClr val="00B0F0"/>
        </a:solidFill>
        <a:ln>
          <a:noFill/>
        </a:ln>
        <a:effectLst>
          <a:outerShdw blurRad="50800" dist="38100" dir="2700000" algn="tl" rotWithShape="0">
            <a:prstClr val="black">
              <a:alpha val="40000"/>
            </a:prstClr>
          </a:outerShdw>
        </a:effectLst>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-1</xdr:colOff>
      <xdr:row>27</xdr:row>
      <xdr:rowOff>59529</xdr:rowOff>
    </xdr:from>
    <xdr:to>
      <xdr:col>10</xdr:col>
      <xdr:colOff>911754</xdr:colOff>
      <xdr:row>28</xdr:row>
      <xdr:rowOff>29108</xdr:rowOff>
    </xdr:to>
    <xdr:pic>
      <xdr:nvPicPr>
        <xdr:cNvPr id="15" name="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5"/>
        <a:stretch>
          <a:fillRect/>
        </a:stretch>
      </xdr:blipFill>
      <xdr:spPr>
        <a:xfrm>
          <a:off x="404812" y="8120060"/>
          <a:ext cx="7079192" cy="1005423"/>
        </a:xfrm>
        <a:prstGeom prst="rect">
          <a:avLst/>
        </a:prstGeom>
      </xdr:spPr>
    </xdr:pic>
    <xdr:clientData/>
  </xdr:twoCellAnchor>
  <xdr:twoCellAnchor>
    <xdr:from>
      <xdr:col>1</xdr:col>
      <xdr:colOff>91469</xdr:colOff>
      <xdr:row>27</xdr:row>
      <xdr:rowOff>129379</xdr:rowOff>
    </xdr:from>
    <xdr:to>
      <xdr:col>6</xdr:col>
      <xdr:colOff>305110</xdr:colOff>
      <xdr:row>27</xdr:row>
      <xdr:rowOff>681829</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496282" y="8189910"/>
          <a:ext cx="3333078"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800" b="1" i="0">
              <a:solidFill>
                <a:schemeClr val="bg1"/>
              </a:solidFill>
              <a:latin typeface="New Rail Alphabet" panose="02000503060000020004" pitchFamily="2" charset="77"/>
              <a:ea typeface="DengXian Light" panose="02010600030101010101" pitchFamily="2" charset="-122"/>
            </a:rPr>
            <a:t>RESTORE Tool</a:t>
          </a:r>
        </a:p>
      </xdr:txBody>
    </xdr:sp>
    <xdr:clientData/>
  </xdr:twoCellAnchor>
  <xdr:twoCellAnchor>
    <xdr:from>
      <xdr:col>1</xdr:col>
      <xdr:colOff>91469</xdr:colOff>
      <xdr:row>27</xdr:row>
      <xdr:rowOff>631029</xdr:rowOff>
    </xdr:from>
    <xdr:to>
      <xdr:col>9</xdr:col>
      <xdr:colOff>956564</xdr:colOff>
      <xdr:row>28</xdr:row>
      <xdr:rowOff>14286</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496282" y="8691560"/>
          <a:ext cx="5913345" cy="419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0" i="0">
              <a:solidFill>
                <a:schemeClr val="bg1"/>
              </a:solidFill>
              <a:latin typeface="New Rail Alphabet Light" panose="02000503060000020004" pitchFamily="2" charset="77"/>
              <a:ea typeface="DengXian Light" panose="02010600030101010101" pitchFamily="2" charset="-122"/>
            </a:rPr>
            <a:t>Supporting the Holistic</a:t>
          </a:r>
          <a:r>
            <a:rPr lang="en-AU" sz="1400" b="0" i="0" baseline="0">
              <a:solidFill>
                <a:schemeClr val="bg1"/>
              </a:solidFill>
              <a:latin typeface="New Rail Alphabet Light" panose="02000503060000020004" pitchFamily="2" charset="77"/>
              <a:ea typeface="DengXian Light" panose="02010600030101010101" pitchFamily="2" charset="-122"/>
            </a:rPr>
            <a:t> Repair of Urban Waterways</a:t>
          </a:r>
          <a:endParaRPr lang="en-AU" sz="1400" b="0" i="0">
            <a:solidFill>
              <a:schemeClr val="bg1"/>
            </a:solidFill>
            <a:latin typeface="New Rail Alphabet Light" panose="02000503060000020004" pitchFamily="2" charset="77"/>
            <a:ea typeface="DengXian Light" panose="02010600030101010101" pitchFamily="2" charset="-122"/>
          </a:endParaRPr>
        </a:p>
      </xdr:txBody>
    </xdr:sp>
    <xdr:clientData/>
  </xdr:twoCellAnchor>
  <xdr:twoCellAnchor>
    <xdr:from>
      <xdr:col>16</xdr:col>
      <xdr:colOff>178594</xdr:colOff>
      <xdr:row>50</xdr:row>
      <xdr:rowOff>202406</xdr:rowOff>
    </xdr:from>
    <xdr:to>
      <xdr:col>20</xdr:col>
      <xdr:colOff>285749</xdr:colOff>
      <xdr:row>58</xdr:row>
      <xdr:rowOff>59531</xdr:rowOff>
    </xdr:to>
    <xdr:sp macro="" textlink="">
      <xdr:nvSpPr>
        <xdr:cNvPr id="18" name="Oval Callout 56">
          <a:extLst>
            <a:ext uri="{FF2B5EF4-FFF2-40B4-BE49-F238E27FC236}">
              <a16:creationId xmlns:a16="http://schemas.microsoft.com/office/drawing/2014/main" id="{00000000-0008-0000-0900-000012000000}"/>
            </a:ext>
          </a:extLst>
        </xdr:cNvPr>
        <xdr:cNvSpPr/>
      </xdr:nvSpPr>
      <xdr:spPr>
        <a:xfrm>
          <a:off x="12442032" y="14323219"/>
          <a:ext cx="2488405" cy="1643062"/>
        </a:xfrm>
        <a:prstGeom prst="wedgeEllipseCallout">
          <a:avLst>
            <a:gd name="adj1" fmla="val -83545"/>
            <a:gd name="adj2" fmla="val 51309"/>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b="0">
              <a:solidFill>
                <a:srgbClr val="16ACE3"/>
              </a:solidFill>
              <a:effectLst/>
              <a:latin typeface="+mn-lt"/>
              <a:ea typeface="+mn-ea"/>
              <a:cs typeface="+mn-cs"/>
            </a:rPr>
            <a:t>For this </a:t>
          </a:r>
          <a:r>
            <a:rPr lang="en-AU" sz="1100" b="0" baseline="0">
              <a:solidFill>
                <a:srgbClr val="16ACE3"/>
              </a:solidFill>
              <a:effectLst/>
              <a:latin typeface="+mn-lt"/>
              <a:ea typeface="+mn-ea"/>
              <a:cs typeface="+mn-cs"/>
            </a:rPr>
            <a:t>example we need to focus on maintaing the value of the Water Quality: Nutrients and would select Strategy 1 as the principlal category </a:t>
          </a:r>
          <a:endParaRPr lang="en-AU" b="0">
            <a:effectLst/>
          </a:endParaRPr>
        </a:p>
      </xdr:txBody>
    </xdr:sp>
    <xdr:clientData/>
  </xdr:twoCellAnchor>
  <xdr:twoCellAnchor>
    <xdr:from>
      <xdr:col>15</xdr:col>
      <xdr:colOff>531814</xdr:colOff>
      <xdr:row>32</xdr:row>
      <xdr:rowOff>142876</xdr:rowOff>
    </xdr:from>
    <xdr:to>
      <xdr:col>18</xdr:col>
      <xdr:colOff>317501</xdr:colOff>
      <xdr:row>36</xdr:row>
      <xdr:rowOff>305594</xdr:rowOff>
    </xdr:to>
    <xdr:sp macro="" textlink="">
      <xdr:nvSpPr>
        <xdr:cNvPr id="19" name="Oval Callout 56">
          <a:extLst>
            <a:ext uri="{FF2B5EF4-FFF2-40B4-BE49-F238E27FC236}">
              <a16:creationId xmlns:a16="http://schemas.microsoft.com/office/drawing/2014/main" id="{00000000-0008-0000-0900-000013000000}"/>
            </a:ext>
          </a:extLst>
        </xdr:cNvPr>
        <xdr:cNvSpPr/>
      </xdr:nvSpPr>
      <xdr:spPr>
        <a:xfrm>
          <a:off x="12811127" y="10207626"/>
          <a:ext cx="1643062" cy="900906"/>
        </a:xfrm>
        <a:prstGeom prst="wedgeEllipseCallout">
          <a:avLst>
            <a:gd name="adj1" fmla="val -83545"/>
            <a:gd name="adj2" fmla="val 51309"/>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b="0">
              <a:solidFill>
                <a:srgbClr val="16ACE3"/>
              </a:solidFill>
              <a:effectLst/>
              <a:latin typeface="+mn-lt"/>
              <a:ea typeface="+mn-ea"/>
              <a:cs typeface="+mn-cs"/>
            </a:rPr>
            <a:t>example output from RESTORE</a:t>
          </a:r>
          <a:endParaRPr lang="en-AU" b="0">
            <a:effectLst/>
          </a:endParaRPr>
        </a:p>
      </xdr:txBody>
    </xdr:sp>
    <xdr:clientData/>
  </xdr:twoCellAnchor>
  <xdr:twoCellAnchor>
    <xdr:from>
      <xdr:col>11</xdr:col>
      <xdr:colOff>279216</xdr:colOff>
      <xdr:row>9</xdr:row>
      <xdr:rowOff>109263</xdr:rowOff>
    </xdr:from>
    <xdr:to>
      <xdr:col>11</xdr:col>
      <xdr:colOff>887513</xdr:colOff>
      <xdr:row>10</xdr:row>
      <xdr:rowOff>111284</xdr:rowOff>
    </xdr:to>
    <xdr:sp macro="" textlink="">
      <xdr:nvSpPr>
        <xdr:cNvPr id="20" name="Right Arrow 4">
          <a:extLst>
            <a:ext uri="{FF2B5EF4-FFF2-40B4-BE49-F238E27FC236}">
              <a16:creationId xmlns:a16="http://schemas.microsoft.com/office/drawing/2014/main" id="{00000000-0008-0000-0900-000014000000}"/>
            </a:ext>
          </a:extLst>
        </xdr:cNvPr>
        <xdr:cNvSpPr/>
      </xdr:nvSpPr>
      <xdr:spPr>
        <a:xfrm rot="9242579">
          <a:off x="8327841" y="2526232"/>
          <a:ext cx="608297" cy="311583"/>
        </a:xfrm>
        <a:prstGeom prst="rightArrow">
          <a:avLst/>
        </a:prstGeom>
        <a:solidFill>
          <a:srgbClr val="00B0F0"/>
        </a:solidFill>
        <a:ln>
          <a:noFill/>
        </a:ln>
        <a:effectLst>
          <a:outerShdw blurRad="50800" dist="38100" dir="2700000" algn="tl" rotWithShape="0">
            <a:prstClr val="black">
              <a:alpha val="40000"/>
            </a:prstClr>
          </a:outerShdw>
        </a:effectLst>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611188</xdr:colOff>
      <xdr:row>50</xdr:row>
      <xdr:rowOff>150813</xdr:rowOff>
    </xdr:from>
    <xdr:to>
      <xdr:col>7</xdr:col>
      <xdr:colOff>678658</xdr:colOff>
      <xdr:row>58</xdr:row>
      <xdr:rowOff>19276</xdr:rowOff>
    </xdr:to>
    <xdr:sp macro="" textlink="">
      <xdr:nvSpPr>
        <xdr:cNvPr id="21" name="TextBox 60">
          <a:extLst>
            <a:ext uri="{FF2B5EF4-FFF2-40B4-BE49-F238E27FC236}">
              <a16:creationId xmlns:a16="http://schemas.microsoft.com/office/drawing/2014/main" id="{00000000-0008-0000-0900-000015000000}"/>
            </a:ext>
          </a:extLst>
        </xdr:cNvPr>
        <xdr:cNvSpPr txBox="1"/>
      </xdr:nvSpPr>
      <xdr:spPr>
        <a:xfrm>
          <a:off x="2293938" y="14446251"/>
          <a:ext cx="2797970" cy="1519463"/>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For each item simply multiply the score by a factor of 125 to convert to RGB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241342</xdr:colOff>
      <xdr:row>41</xdr:row>
      <xdr:rowOff>174624</xdr:rowOff>
    </xdr:from>
    <xdr:to>
      <xdr:col>13</xdr:col>
      <xdr:colOff>63500</xdr:colOff>
      <xdr:row>56</xdr:row>
      <xdr:rowOff>158749</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12695280" y="10525124"/>
          <a:ext cx="5235533" cy="5222875"/>
          <a:chOff x="13442377" y="8966745"/>
          <a:chExt cx="5857767" cy="6018394"/>
        </a:xfrm>
      </xdr:grpSpPr>
      <xdr:grpSp>
        <xdr:nvGrpSpPr>
          <xdr:cNvPr id="14" name="Group 13">
            <a:extLst>
              <a:ext uri="{FF2B5EF4-FFF2-40B4-BE49-F238E27FC236}">
                <a16:creationId xmlns:a16="http://schemas.microsoft.com/office/drawing/2014/main" id="{00000000-0008-0000-0100-00000E000000}"/>
              </a:ext>
            </a:extLst>
          </xdr:cNvPr>
          <xdr:cNvGrpSpPr/>
        </xdr:nvGrpSpPr>
        <xdr:grpSpPr>
          <a:xfrm>
            <a:off x="14090093" y="9663906"/>
            <a:ext cx="4510116" cy="4591438"/>
            <a:chOff x="6962775" y="15116174"/>
            <a:chExt cx="2143124" cy="2247899"/>
          </a:xfrm>
        </xdr:grpSpPr>
        <xdr:sp macro="" textlink="">
          <xdr:nvSpPr>
            <xdr:cNvPr id="23" name="Isosceles Triangle 22">
              <a:extLst>
                <a:ext uri="{FF2B5EF4-FFF2-40B4-BE49-F238E27FC236}">
                  <a16:creationId xmlns:a16="http://schemas.microsoft.com/office/drawing/2014/main" id="{00000000-0008-0000-0100-000017000000}"/>
                </a:ext>
              </a:extLst>
            </xdr:cNvPr>
            <xdr:cNvSpPr/>
          </xdr:nvSpPr>
          <xdr:spPr>
            <a:xfrm rot="10800000">
              <a:off x="7505700" y="15116174"/>
              <a:ext cx="1066800" cy="1123949"/>
            </a:xfrm>
            <a:prstGeom prst="triangle">
              <a:avLst/>
            </a:prstGeom>
            <a:solidFill>
              <a:srgbClr val="FA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4" name="Isosceles Triangle 23">
              <a:extLst>
                <a:ext uri="{FF2B5EF4-FFF2-40B4-BE49-F238E27FC236}">
                  <a16:creationId xmlns:a16="http://schemas.microsoft.com/office/drawing/2014/main" id="{00000000-0008-0000-0100-000018000000}"/>
                </a:ext>
              </a:extLst>
            </xdr:cNvPr>
            <xdr:cNvSpPr/>
          </xdr:nvSpPr>
          <xdr:spPr>
            <a:xfrm>
              <a:off x="7505700" y="16240124"/>
              <a:ext cx="1066800" cy="1123949"/>
            </a:xfrm>
            <a:prstGeom prst="triangle">
              <a:avLst/>
            </a:prstGeom>
            <a:solidFill>
              <a:srgbClr val="00FAF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5" name="Isosceles Triangle 24">
              <a:extLst>
                <a:ext uri="{FF2B5EF4-FFF2-40B4-BE49-F238E27FC236}">
                  <a16:creationId xmlns:a16="http://schemas.microsoft.com/office/drawing/2014/main" id="{00000000-0008-0000-0100-000019000000}"/>
                </a:ext>
              </a:extLst>
            </xdr:cNvPr>
            <xdr:cNvSpPr/>
          </xdr:nvSpPr>
          <xdr:spPr>
            <a:xfrm rot="14454647">
              <a:off x="8010525" y="15411449"/>
              <a:ext cx="1066800" cy="1123949"/>
            </a:xfrm>
            <a:prstGeom prs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6" name="Isosceles Triangle 25">
              <a:extLst>
                <a:ext uri="{FF2B5EF4-FFF2-40B4-BE49-F238E27FC236}">
                  <a16:creationId xmlns:a16="http://schemas.microsoft.com/office/drawing/2014/main" id="{00000000-0008-0000-0100-00001A000000}"/>
                </a:ext>
              </a:extLst>
            </xdr:cNvPr>
            <xdr:cNvSpPr/>
          </xdr:nvSpPr>
          <xdr:spPr>
            <a:xfrm rot="18068030">
              <a:off x="7991475" y="15992474"/>
              <a:ext cx="1066800" cy="1123949"/>
            </a:xfrm>
            <a:prstGeom prst="triangle">
              <a:avLst/>
            </a:prstGeom>
            <a:solidFill>
              <a:srgbClr val="50FA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7" name="Isosceles Triangle 26">
              <a:extLst>
                <a:ext uri="{FF2B5EF4-FFF2-40B4-BE49-F238E27FC236}">
                  <a16:creationId xmlns:a16="http://schemas.microsoft.com/office/drawing/2014/main" id="{00000000-0008-0000-0100-00001B000000}"/>
                </a:ext>
              </a:extLst>
            </xdr:cNvPr>
            <xdr:cNvSpPr/>
          </xdr:nvSpPr>
          <xdr:spPr>
            <a:xfrm rot="3607015">
              <a:off x="6991350" y="15973424"/>
              <a:ext cx="1066800" cy="1123949"/>
            </a:xfrm>
            <a:prstGeom prst="triangle">
              <a:avLst/>
            </a:prstGeom>
            <a:solidFill>
              <a:srgbClr val="0000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8" name="Isosceles Triangle 27">
              <a:extLst>
                <a:ext uri="{FF2B5EF4-FFF2-40B4-BE49-F238E27FC236}">
                  <a16:creationId xmlns:a16="http://schemas.microsoft.com/office/drawing/2014/main" id="{00000000-0008-0000-0100-00001C000000}"/>
                </a:ext>
              </a:extLst>
            </xdr:cNvPr>
            <xdr:cNvSpPr/>
          </xdr:nvSpPr>
          <xdr:spPr>
            <a:xfrm rot="7257363">
              <a:off x="7010401" y="15373348"/>
              <a:ext cx="1066800" cy="1123949"/>
            </a:xfrm>
            <a:prstGeom prst="triangle">
              <a:avLst/>
            </a:prstGeom>
            <a:solidFill>
              <a:srgbClr val="FA00F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sp macro="" textlink="">
        <xdr:nvSpPr>
          <xdr:cNvPr id="16" name="Oval 15">
            <a:extLst>
              <a:ext uri="{FF2B5EF4-FFF2-40B4-BE49-F238E27FC236}">
                <a16:creationId xmlns:a16="http://schemas.microsoft.com/office/drawing/2014/main" id="{00000000-0008-0000-0100-000010000000}"/>
              </a:ext>
            </a:extLst>
          </xdr:cNvPr>
          <xdr:cNvSpPr/>
        </xdr:nvSpPr>
        <xdr:spPr>
          <a:xfrm>
            <a:off x="13449166" y="9782969"/>
            <a:ext cx="5525122" cy="4427307"/>
          </a:xfrm>
          <a:prstGeom prst="ellipse">
            <a:avLst/>
          </a:prstGeom>
          <a:gradFill flip="none" rotWithShape="1">
            <a:gsLst>
              <a:gs pos="60000">
                <a:schemeClr val="bg1">
                  <a:alpha val="0"/>
                </a:schemeClr>
              </a:gs>
              <a:gs pos="0">
                <a:schemeClr val="tx1">
                  <a:lumMod val="95000"/>
                  <a:lumOff val="5000"/>
                </a:schemeClr>
              </a:gs>
            </a:gsLst>
            <a:path path="circle">
              <a:fillToRect l="50000" t="50000" r="50000" b="50000"/>
            </a:path>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16003154" y="9366250"/>
            <a:ext cx="1222573" cy="39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t>hazard</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rot="18087712">
            <a:off x="18153126" y="12936827"/>
            <a:ext cx="900014" cy="45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t>value</a:t>
            </a:r>
          </a:p>
        </xdr:txBody>
      </xdr:sp>
      <xdr:sp macro="" textlink="">
        <xdr:nvSpPr>
          <xdr:cNvPr id="19" name="TextBox 18">
            <a:extLst>
              <a:ext uri="{FF2B5EF4-FFF2-40B4-BE49-F238E27FC236}">
                <a16:creationId xmlns:a16="http://schemas.microsoft.com/office/drawing/2014/main" id="{00000000-0008-0000-0100-000013000000}"/>
              </a:ext>
            </a:extLst>
          </xdr:cNvPr>
          <xdr:cNvSpPr txBox="1"/>
        </xdr:nvSpPr>
        <xdr:spPr>
          <a:xfrm rot="3800575">
            <a:off x="18202320" y="10809667"/>
            <a:ext cx="900013" cy="45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t>risk</a:t>
            </a:r>
          </a:p>
        </xdr:txBody>
      </xdr:sp>
      <xdr:sp macro="" textlink="">
        <xdr:nvSpPr>
          <xdr:cNvPr id="20" name="TextBox 19">
            <a:extLst>
              <a:ext uri="{FF2B5EF4-FFF2-40B4-BE49-F238E27FC236}">
                <a16:creationId xmlns:a16="http://schemas.microsoft.com/office/drawing/2014/main" id="{00000000-0008-0000-0100-000014000000}"/>
              </a:ext>
            </a:extLst>
          </xdr:cNvPr>
          <xdr:cNvSpPr txBox="1"/>
        </xdr:nvSpPr>
        <xdr:spPr>
          <a:xfrm rot="18020785">
            <a:off x="13450413" y="10217213"/>
            <a:ext cx="1837285" cy="467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t>game changers</a:t>
            </a:r>
          </a:p>
        </xdr:txBody>
      </xdr:sp>
      <xdr:sp macro="" textlink="">
        <xdr:nvSpPr>
          <xdr:cNvPr id="21" name="TextBox 20">
            <a:extLst>
              <a:ext uri="{FF2B5EF4-FFF2-40B4-BE49-F238E27FC236}">
                <a16:creationId xmlns:a16="http://schemas.microsoft.com/office/drawing/2014/main" id="{00000000-0008-0000-0100-000015000000}"/>
              </a:ext>
            </a:extLst>
          </xdr:cNvPr>
          <xdr:cNvSpPr txBox="1"/>
        </xdr:nvSpPr>
        <xdr:spPr>
          <a:xfrm rot="3643070">
            <a:off x="13653383" y="13179855"/>
            <a:ext cx="1099195" cy="467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t>need</a:t>
            </a:r>
          </a:p>
        </xdr:txBody>
      </xdr:sp>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15867712" y="14231527"/>
            <a:ext cx="1779277" cy="390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t>opportunity</a:t>
            </a:r>
          </a:p>
        </xdr:txBody>
      </xdr:sp>
      <xdr:pic>
        <xdr:nvPicPr>
          <xdr:cNvPr id="58" name="Picture 57">
            <a:extLst>
              <a:ext uri="{FF2B5EF4-FFF2-40B4-BE49-F238E27FC236}">
                <a16:creationId xmlns:a16="http://schemas.microsoft.com/office/drawing/2014/main" id="{00000000-0008-0000-0100-00003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87" t="8817" r="74119" b="18401"/>
          <a:stretch/>
        </xdr:blipFill>
        <xdr:spPr>
          <a:xfrm>
            <a:off x="18616870" y="13291273"/>
            <a:ext cx="457038" cy="455431"/>
          </a:xfrm>
          <a:prstGeom prst="rect">
            <a:avLst/>
          </a:prstGeom>
        </xdr:spPr>
      </xdr:pic>
      <xdr:pic>
        <xdr:nvPicPr>
          <xdr:cNvPr id="59" name="Picture 58">
            <a:extLst>
              <a:ext uri="{FF2B5EF4-FFF2-40B4-BE49-F238E27FC236}">
                <a16:creationId xmlns:a16="http://schemas.microsoft.com/office/drawing/2014/main" id="{00000000-0008-0000-0100-00003B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975" t="20238" r="12376" b="18254"/>
          <a:stretch/>
        </xdr:blipFill>
        <xdr:spPr>
          <a:xfrm>
            <a:off x="13552803" y="10166413"/>
            <a:ext cx="431532" cy="401402"/>
          </a:xfrm>
          <a:prstGeom prst="rect">
            <a:avLst/>
          </a:prstGeom>
        </xdr:spPr>
      </xdr:pic>
      <xdr:pic>
        <xdr:nvPicPr>
          <xdr:cNvPr id="60" name="Picture 59">
            <a:extLst>
              <a:ext uri="{FF2B5EF4-FFF2-40B4-BE49-F238E27FC236}">
                <a16:creationId xmlns:a16="http://schemas.microsoft.com/office/drawing/2014/main" id="{00000000-0008-0000-0100-00003C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6193" t="14325" r="39821" b="16439"/>
          <a:stretch/>
        </xdr:blipFill>
        <xdr:spPr>
          <a:xfrm>
            <a:off x="16074977" y="8966745"/>
            <a:ext cx="473623" cy="400341"/>
          </a:xfrm>
          <a:prstGeom prst="rect">
            <a:avLst/>
          </a:prstGeom>
        </xdr:spPr>
      </xdr:pic>
      <xdr:pic>
        <xdr:nvPicPr>
          <xdr:cNvPr id="61" name="Picture 60">
            <a:extLst>
              <a:ext uri="{FF2B5EF4-FFF2-40B4-BE49-F238E27FC236}">
                <a16:creationId xmlns:a16="http://schemas.microsoft.com/office/drawing/2014/main" id="{00000000-0008-0000-0100-00003D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4803" t="5530" r="39799" b="18314"/>
          <a:stretch/>
        </xdr:blipFill>
        <xdr:spPr>
          <a:xfrm>
            <a:off x="13442377" y="13201196"/>
            <a:ext cx="494265" cy="453269"/>
          </a:xfrm>
          <a:prstGeom prst="rect">
            <a:avLst/>
          </a:prstGeom>
        </xdr:spPr>
      </xdr:pic>
      <xdr:pic>
        <xdr:nvPicPr>
          <xdr:cNvPr id="62" name="Picture 61">
            <a:extLst>
              <a:ext uri="{FF2B5EF4-FFF2-40B4-BE49-F238E27FC236}">
                <a16:creationId xmlns:a16="http://schemas.microsoft.com/office/drawing/2014/main" id="{00000000-0008-0000-0100-00003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0087" t="6471" r="7326" b="23171"/>
          <a:stretch/>
        </xdr:blipFill>
        <xdr:spPr>
          <a:xfrm>
            <a:off x="16176341" y="14517952"/>
            <a:ext cx="449374" cy="467187"/>
          </a:xfrm>
          <a:prstGeom prst="rect">
            <a:avLst/>
          </a:prstGeom>
        </xdr:spPr>
      </xdr:pic>
      <xdr:pic>
        <xdr:nvPicPr>
          <xdr:cNvPr id="63" name="Picture 62">
            <a:extLst>
              <a:ext uri="{FF2B5EF4-FFF2-40B4-BE49-F238E27FC236}">
                <a16:creationId xmlns:a16="http://schemas.microsoft.com/office/drawing/2014/main" id="{00000000-0008-0000-0100-00003F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68227" t="10785" r="4323" b="16580"/>
          <a:stretch/>
        </xdr:blipFill>
        <xdr:spPr>
          <a:xfrm>
            <a:off x="18756024" y="10359506"/>
            <a:ext cx="544120" cy="454697"/>
          </a:xfrm>
          <a:prstGeom prst="rect">
            <a:avLst/>
          </a:prstGeom>
        </xdr:spPr>
      </xdr:pic>
    </xdr:grpSp>
    <xdr:clientData/>
  </xdr:twoCellAnchor>
  <xdr:twoCellAnchor>
    <xdr:from>
      <xdr:col>15</xdr:col>
      <xdr:colOff>1245469</xdr:colOff>
      <xdr:row>9</xdr:row>
      <xdr:rowOff>370706</xdr:rowOff>
    </xdr:from>
    <xdr:to>
      <xdr:col>16</xdr:col>
      <xdr:colOff>0</xdr:colOff>
      <xdr:row>27</xdr:row>
      <xdr:rowOff>87312</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104271</xdr:colOff>
      <xdr:row>1</xdr:row>
      <xdr:rowOff>328524</xdr:rowOff>
    </xdr:from>
    <xdr:to>
      <xdr:col>11</xdr:col>
      <xdr:colOff>485459</xdr:colOff>
      <xdr:row>5</xdr:row>
      <xdr:rowOff>45602</xdr:rowOff>
    </xdr:to>
    <xdr:sp macro="" textlink="">
      <xdr:nvSpPr>
        <xdr:cNvPr id="35" name="Oval Callout 34">
          <a:extLst>
            <a:ext uri="{FF2B5EF4-FFF2-40B4-BE49-F238E27FC236}">
              <a16:creationId xmlns:a16="http://schemas.microsoft.com/office/drawing/2014/main" id="{00000000-0008-0000-0100-000023000000}"/>
            </a:ext>
          </a:extLst>
        </xdr:cNvPr>
        <xdr:cNvSpPr/>
      </xdr:nvSpPr>
      <xdr:spPr>
        <a:xfrm>
          <a:off x="11992882" y="511968"/>
          <a:ext cx="1467744" cy="726023"/>
        </a:xfrm>
        <a:prstGeom prst="wedgeEllipseCallout">
          <a:avLst>
            <a:gd name="adj1" fmla="val -62417"/>
            <a:gd name="adj2" fmla="val 185774"/>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000">
              <a:solidFill>
                <a:srgbClr val="16ACE3"/>
              </a:solidFill>
              <a:latin typeface="+mn-lt"/>
            </a:rPr>
            <a:t>fill</a:t>
          </a:r>
          <a:r>
            <a:rPr lang="en-AU" sz="1000" baseline="0">
              <a:solidFill>
                <a:srgbClr val="16ACE3"/>
              </a:solidFill>
              <a:latin typeface="+mn-lt"/>
            </a:rPr>
            <a:t> out questionnaire  </a:t>
          </a:r>
          <a:endParaRPr lang="en-AU" sz="1000">
            <a:solidFill>
              <a:srgbClr val="16ACE3"/>
            </a:solidFill>
            <a:latin typeface="+mn-lt"/>
          </a:endParaRPr>
        </a:p>
      </xdr:txBody>
    </xdr:sp>
    <xdr:clientData/>
  </xdr:twoCellAnchor>
  <xdr:oneCellAnchor>
    <xdr:from>
      <xdr:col>2</xdr:col>
      <xdr:colOff>2806700</xdr:colOff>
      <xdr:row>9</xdr:row>
      <xdr:rowOff>60324</xdr:rowOff>
    </xdr:from>
    <xdr:ext cx="393700" cy="393700"/>
    <xdr:pic>
      <xdr:nvPicPr>
        <xdr:cNvPr id="7" name="Graphic 6" descr="High Voltag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5386388" y="1727199"/>
          <a:ext cx="393700" cy="393700"/>
        </a:xfrm>
        <a:prstGeom prst="rect">
          <a:avLst/>
        </a:prstGeom>
      </xdr:spPr>
    </xdr:pic>
    <xdr:clientData/>
  </xdr:oneCellAnchor>
  <xdr:oneCellAnchor>
    <xdr:from>
      <xdr:col>7</xdr:col>
      <xdr:colOff>2662836</xdr:colOff>
      <xdr:row>9</xdr:row>
      <xdr:rowOff>105020</xdr:rowOff>
    </xdr:from>
    <xdr:ext cx="393700" cy="393700"/>
    <xdr:pic>
      <xdr:nvPicPr>
        <xdr:cNvPr id="11" name="Graphic 10" descr="Heart">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0035892" y="2031187"/>
          <a:ext cx="393700" cy="393700"/>
        </a:xfrm>
        <a:prstGeom prst="rect">
          <a:avLst/>
        </a:prstGeom>
      </xdr:spPr>
    </xdr:pic>
    <xdr:clientData/>
  </xdr:oneCellAnchor>
  <xdr:oneCellAnchor>
    <xdr:from>
      <xdr:col>12</xdr:col>
      <xdr:colOff>2841450</xdr:colOff>
      <xdr:row>9</xdr:row>
      <xdr:rowOff>38452</xdr:rowOff>
    </xdr:from>
    <xdr:ext cx="419100" cy="419100"/>
    <xdr:pic>
      <xdr:nvPicPr>
        <xdr:cNvPr id="15" name="Graphic 14" descr="Medical">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6359894" y="1964619"/>
          <a:ext cx="419100" cy="419100"/>
        </a:xfrm>
        <a:prstGeom prst="rect">
          <a:avLst/>
        </a:prstGeom>
      </xdr:spPr>
    </xdr:pic>
    <xdr:clientData/>
  </xdr:oneCellAnchor>
  <xdr:twoCellAnchor editAs="oneCell">
    <xdr:from>
      <xdr:col>1</xdr:col>
      <xdr:colOff>0</xdr:colOff>
      <xdr:row>0</xdr:row>
      <xdr:rowOff>160337</xdr:rowOff>
    </xdr:from>
    <xdr:to>
      <xdr:col>2</xdr:col>
      <xdr:colOff>3214864</xdr:colOff>
      <xdr:row>2</xdr:row>
      <xdr:rowOff>132897</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27881" y="160337"/>
          <a:ext cx="3752850" cy="651216"/>
        </a:xfrm>
        <a:prstGeom prst="rect">
          <a:avLst/>
        </a:prstGeom>
      </xdr:spPr>
    </xdr:pic>
    <xdr:clientData/>
  </xdr:twoCellAnchor>
  <xdr:twoCellAnchor>
    <xdr:from>
      <xdr:col>12</xdr:col>
      <xdr:colOff>4095748</xdr:colOff>
      <xdr:row>1</xdr:row>
      <xdr:rowOff>104951</xdr:rowOff>
    </xdr:from>
    <xdr:to>
      <xdr:col>15</xdr:col>
      <xdr:colOff>4155</xdr:colOff>
      <xdr:row>5</xdr:row>
      <xdr:rowOff>107338</xdr:rowOff>
    </xdr:to>
    <xdr:sp macro="" textlink="">
      <xdr:nvSpPr>
        <xdr:cNvPr id="9" name="Oval Callout 34">
          <a:extLst>
            <a:ext uri="{FF2B5EF4-FFF2-40B4-BE49-F238E27FC236}">
              <a16:creationId xmlns:a16="http://schemas.microsoft.com/office/drawing/2014/main" id="{00000000-0008-0000-0100-000009000000}"/>
            </a:ext>
          </a:extLst>
        </xdr:cNvPr>
        <xdr:cNvSpPr/>
      </xdr:nvSpPr>
      <xdr:spPr>
        <a:xfrm>
          <a:off x="17645061" y="287514"/>
          <a:ext cx="1321782" cy="1010449"/>
        </a:xfrm>
        <a:prstGeom prst="wedgeEllipseCallout">
          <a:avLst>
            <a:gd name="adj1" fmla="val 42811"/>
            <a:gd name="adj2" fmla="val 164236"/>
          </a:avLst>
        </a:prstGeom>
        <a:ln w="12700">
          <a:solidFill>
            <a:srgbClr val="16ACE3"/>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000">
              <a:solidFill>
                <a:srgbClr val="16ACE3"/>
              </a:solidFill>
              <a:latin typeface="+mn-lt"/>
            </a:rPr>
            <a:t>additional info in the notes</a:t>
          </a:r>
        </a:p>
      </xdr:txBody>
    </xdr:sp>
    <xdr:clientData/>
  </xdr:twoCellAnchor>
  <xdr:twoCellAnchor>
    <xdr:from>
      <xdr:col>12</xdr:col>
      <xdr:colOff>4296908</xdr:colOff>
      <xdr:row>38</xdr:row>
      <xdr:rowOff>548192</xdr:rowOff>
    </xdr:from>
    <xdr:to>
      <xdr:col>14</xdr:col>
      <xdr:colOff>499430</xdr:colOff>
      <xdr:row>41</xdr:row>
      <xdr:rowOff>220360</xdr:rowOff>
    </xdr:to>
    <xdr:sp macro="" textlink="">
      <xdr:nvSpPr>
        <xdr:cNvPr id="10" name="Oval Callout 34">
          <a:extLst>
            <a:ext uri="{FF2B5EF4-FFF2-40B4-BE49-F238E27FC236}">
              <a16:creationId xmlns:a16="http://schemas.microsoft.com/office/drawing/2014/main" id="{00000000-0008-0000-0100-00000A000000}"/>
            </a:ext>
          </a:extLst>
        </xdr:cNvPr>
        <xdr:cNvSpPr/>
      </xdr:nvSpPr>
      <xdr:spPr>
        <a:xfrm>
          <a:off x="17846221" y="9739817"/>
          <a:ext cx="1068209" cy="831043"/>
        </a:xfrm>
        <a:prstGeom prst="wedgeEllipseCallout">
          <a:avLst>
            <a:gd name="adj1" fmla="val -34726"/>
            <a:gd name="adj2" fmla="val -84627"/>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000">
              <a:solidFill>
                <a:srgbClr val="16ACE3"/>
              </a:solidFill>
              <a:latin typeface="+mn-lt"/>
            </a:rPr>
            <a:t>review scores</a:t>
          </a:r>
        </a:p>
      </xdr:txBody>
    </xdr:sp>
    <xdr:clientData/>
  </xdr:twoCellAnchor>
  <xdr:twoCellAnchor>
    <xdr:from>
      <xdr:col>10</xdr:col>
      <xdr:colOff>73799</xdr:colOff>
      <xdr:row>39</xdr:row>
      <xdr:rowOff>127000</xdr:rowOff>
    </xdr:from>
    <xdr:to>
      <xdr:col>13</xdr:col>
      <xdr:colOff>180085</xdr:colOff>
      <xdr:row>57</xdr:row>
      <xdr:rowOff>0</xdr:rowOff>
    </xdr:to>
    <xdr:graphicFrame macro="">
      <xdr:nvGraphicFramePr>
        <xdr:cNvPr id="12" name="Chart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187861</xdr:colOff>
      <xdr:row>45</xdr:row>
      <xdr:rowOff>54782</xdr:rowOff>
    </xdr:from>
    <xdr:ext cx="307331" cy="321194"/>
    <xdr:pic>
      <xdr:nvPicPr>
        <xdr:cNvPr id="51" name="Picture 50">
          <a:extLst>
            <a:ext uri="{FF2B5EF4-FFF2-40B4-BE49-F238E27FC236}">
              <a16:creationId xmlns:a16="http://schemas.microsoft.com/office/drawing/2014/main" id="{00000000-0008-0000-0100-000033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4587" t="8817" r="74119" b="18401"/>
        <a:stretch/>
      </xdr:blipFill>
      <xdr:spPr>
        <a:xfrm>
          <a:off x="6871643" y="11509205"/>
          <a:ext cx="307331" cy="321194"/>
        </a:xfrm>
        <a:prstGeom prst="rect">
          <a:avLst/>
        </a:prstGeom>
      </xdr:spPr>
    </xdr:pic>
    <xdr:clientData/>
  </xdr:oneCellAnchor>
  <xdr:oneCellAnchor>
    <xdr:from>
      <xdr:col>4</xdr:col>
      <xdr:colOff>194620</xdr:colOff>
      <xdr:row>48</xdr:row>
      <xdr:rowOff>96903</xdr:rowOff>
    </xdr:from>
    <xdr:ext cx="293812" cy="291291"/>
    <xdr:pic>
      <xdr:nvPicPr>
        <xdr:cNvPr id="52" name="Picture 51">
          <a:extLst>
            <a:ext uri="{FF2B5EF4-FFF2-40B4-BE49-F238E27FC236}">
              <a16:creationId xmlns:a16="http://schemas.microsoft.com/office/drawing/2014/main" id="{00000000-0008-0000-0100-000034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0975" t="20238" r="12376" b="18254"/>
        <a:stretch/>
      </xdr:blipFill>
      <xdr:spPr>
        <a:xfrm>
          <a:off x="6878402" y="12796903"/>
          <a:ext cx="293812" cy="291291"/>
        </a:xfrm>
        <a:prstGeom prst="rect">
          <a:avLst/>
        </a:prstGeom>
      </xdr:spPr>
    </xdr:pic>
    <xdr:clientData/>
  </xdr:oneCellAnchor>
  <xdr:oneCellAnchor>
    <xdr:from>
      <xdr:col>4</xdr:col>
      <xdr:colOff>184931</xdr:colOff>
      <xdr:row>43</xdr:row>
      <xdr:rowOff>58374</xdr:rowOff>
    </xdr:from>
    <xdr:ext cx="313190" cy="302192"/>
    <xdr:pic>
      <xdr:nvPicPr>
        <xdr:cNvPr id="53" name="Picture 52">
          <a:extLst>
            <a:ext uri="{FF2B5EF4-FFF2-40B4-BE49-F238E27FC236}">
              <a16:creationId xmlns:a16="http://schemas.microsoft.com/office/drawing/2014/main" id="{00000000-0008-0000-0100-000035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36193" t="14325" r="39821" b="16439"/>
        <a:stretch/>
      </xdr:blipFill>
      <xdr:spPr>
        <a:xfrm>
          <a:off x="6868713" y="10682412"/>
          <a:ext cx="313190" cy="302192"/>
        </a:xfrm>
        <a:prstGeom prst="rect">
          <a:avLst/>
        </a:prstGeom>
      </xdr:spPr>
    </xdr:pic>
    <xdr:clientData/>
  </xdr:oneCellAnchor>
  <xdr:oneCellAnchor>
    <xdr:from>
      <xdr:col>4</xdr:col>
      <xdr:colOff>158557</xdr:colOff>
      <xdr:row>47</xdr:row>
      <xdr:rowOff>40415</xdr:rowOff>
    </xdr:from>
    <xdr:ext cx="365939" cy="328166"/>
    <xdr:pic>
      <xdr:nvPicPr>
        <xdr:cNvPr id="54" name="Picture 53">
          <a:extLst>
            <a:ext uri="{FF2B5EF4-FFF2-40B4-BE49-F238E27FC236}">
              <a16:creationId xmlns:a16="http://schemas.microsoft.com/office/drawing/2014/main" id="{00000000-0008-0000-0100-000036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34803" t="5530" r="39799" b="18314"/>
        <a:stretch/>
      </xdr:blipFill>
      <xdr:spPr>
        <a:xfrm>
          <a:off x="6842339" y="12325223"/>
          <a:ext cx="365939" cy="328166"/>
        </a:xfrm>
        <a:prstGeom prst="rect">
          <a:avLst/>
        </a:prstGeom>
      </xdr:spPr>
    </xdr:pic>
    <xdr:clientData/>
  </xdr:oneCellAnchor>
  <xdr:oneCellAnchor>
    <xdr:from>
      <xdr:col>4</xdr:col>
      <xdr:colOff>194326</xdr:colOff>
      <xdr:row>46</xdr:row>
      <xdr:rowOff>63593</xdr:rowOff>
    </xdr:from>
    <xdr:ext cx="294401" cy="338052"/>
    <xdr:pic>
      <xdr:nvPicPr>
        <xdr:cNvPr id="55" name="Picture 54">
          <a:extLst>
            <a:ext uri="{FF2B5EF4-FFF2-40B4-BE49-F238E27FC236}">
              <a16:creationId xmlns:a16="http://schemas.microsoft.com/office/drawing/2014/main" id="{00000000-0008-0000-0100-000037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70087" t="6471" r="7403" b="16341"/>
        <a:stretch/>
      </xdr:blipFill>
      <xdr:spPr>
        <a:xfrm>
          <a:off x="6878108" y="11933208"/>
          <a:ext cx="294401" cy="338052"/>
        </a:xfrm>
        <a:prstGeom prst="rect">
          <a:avLst/>
        </a:prstGeom>
      </xdr:spPr>
    </xdr:pic>
    <xdr:clientData/>
  </xdr:oneCellAnchor>
  <xdr:oneCellAnchor>
    <xdr:from>
      <xdr:col>4</xdr:col>
      <xdr:colOff>155005</xdr:colOff>
      <xdr:row>44</xdr:row>
      <xdr:rowOff>48182</xdr:rowOff>
    </xdr:from>
    <xdr:ext cx="373043" cy="318983"/>
    <xdr:pic>
      <xdr:nvPicPr>
        <xdr:cNvPr id="56" name="Picture 55">
          <a:extLst>
            <a:ext uri="{FF2B5EF4-FFF2-40B4-BE49-F238E27FC236}">
              <a16:creationId xmlns:a16="http://schemas.microsoft.com/office/drawing/2014/main" id="{00000000-0008-0000-0100-000038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68227" t="10785" r="4323" b="16580"/>
        <a:stretch/>
      </xdr:blipFill>
      <xdr:spPr>
        <a:xfrm>
          <a:off x="6838787" y="11087413"/>
          <a:ext cx="373043" cy="318983"/>
        </a:xfrm>
        <a:prstGeom prst="rect">
          <a:avLst/>
        </a:prstGeom>
      </xdr:spPr>
    </xdr:pic>
    <xdr:clientData/>
  </xdr:oneCellAnchor>
  <xdr:twoCellAnchor>
    <xdr:from>
      <xdr:col>4</xdr:col>
      <xdr:colOff>227226</xdr:colOff>
      <xdr:row>49</xdr:row>
      <xdr:rowOff>83954</xdr:rowOff>
    </xdr:from>
    <xdr:to>
      <xdr:col>4</xdr:col>
      <xdr:colOff>455826</xdr:colOff>
      <xdr:row>49</xdr:row>
      <xdr:rowOff>322079</xdr:rowOff>
    </xdr:to>
    <xdr:sp macro="" textlink="">
      <xdr:nvSpPr>
        <xdr:cNvPr id="57" name="Oval 56">
          <a:extLst>
            <a:ext uri="{FF2B5EF4-FFF2-40B4-BE49-F238E27FC236}">
              <a16:creationId xmlns:a16="http://schemas.microsoft.com/office/drawing/2014/main" id="{00000000-0008-0000-0100-000039000000}"/>
            </a:ext>
          </a:extLst>
        </xdr:cNvPr>
        <xdr:cNvSpPr/>
      </xdr:nvSpPr>
      <xdr:spPr>
        <a:xfrm>
          <a:off x="6911008" y="13199146"/>
          <a:ext cx="228600" cy="238125"/>
        </a:xfrm>
        <a:prstGeom prst="ellipse">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11</xdr:col>
      <xdr:colOff>93841</xdr:colOff>
      <xdr:row>10</xdr:row>
      <xdr:rowOff>134055</xdr:rowOff>
    </xdr:from>
    <xdr:to>
      <xdr:col>11</xdr:col>
      <xdr:colOff>460730</xdr:colOff>
      <xdr:row>14</xdr:row>
      <xdr:rowOff>112887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3069008" y="2638777"/>
          <a:ext cx="366889"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Water</a:t>
          </a:r>
        </a:p>
      </xdr:txBody>
    </xdr:sp>
    <xdr:clientData/>
  </xdr:twoCellAnchor>
  <xdr:twoCellAnchor>
    <xdr:from>
      <xdr:col>11</xdr:col>
      <xdr:colOff>93841</xdr:colOff>
      <xdr:row>14</xdr:row>
      <xdr:rowOff>197551</xdr:rowOff>
    </xdr:from>
    <xdr:to>
      <xdr:col>11</xdr:col>
      <xdr:colOff>460730</xdr:colOff>
      <xdr:row>19</xdr:row>
      <xdr:rowOff>53618</xdr:rowOff>
    </xdr:to>
    <xdr:sp macro="" textlink="">
      <xdr:nvSpPr>
        <xdr:cNvPr id="41" name="TextBox 40">
          <a:extLst>
            <a:ext uri="{FF2B5EF4-FFF2-40B4-BE49-F238E27FC236}">
              <a16:creationId xmlns:a16="http://schemas.microsoft.com/office/drawing/2014/main" id="{00000000-0008-0000-0100-000029000000}"/>
            </a:ext>
          </a:extLst>
        </xdr:cNvPr>
        <xdr:cNvSpPr txBox="1"/>
      </xdr:nvSpPr>
      <xdr:spPr>
        <a:xfrm>
          <a:off x="13069008" y="3661829"/>
          <a:ext cx="366889" cy="1055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Environment</a:t>
          </a:r>
        </a:p>
      </xdr:txBody>
    </xdr:sp>
    <xdr:clientData/>
  </xdr:twoCellAnchor>
  <xdr:twoCellAnchor>
    <xdr:from>
      <xdr:col>11</xdr:col>
      <xdr:colOff>93841</xdr:colOff>
      <xdr:row>21</xdr:row>
      <xdr:rowOff>232833</xdr:rowOff>
    </xdr:from>
    <xdr:to>
      <xdr:col>11</xdr:col>
      <xdr:colOff>460730</xdr:colOff>
      <xdr:row>25</xdr:row>
      <xdr:rowOff>211665</xdr:rowOff>
    </xdr:to>
    <xdr:sp macro="" textlink="">
      <xdr:nvSpPr>
        <xdr:cNvPr id="42" name="TextBox 41">
          <a:extLst>
            <a:ext uri="{FF2B5EF4-FFF2-40B4-BE49-F238E27FC236}">
              <a16:creationId xmlns:a16="http://schemas.microsoft.com/office/drawing/2014/main" id="{00000000-0008-0000-0100-00002A000000}"/>
            </a:ext>
          </a:extLst>
        </xdr:cNvPr>
        <xdr:cNvSpPr txBox="1"/>
      </xdr:nvSpPr>
      <xdr:spPr>
        <a:xfrm>
          <a:off x="13069008" y="5376333"/>
          <a:ext cx="366889"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Community</a:t>
          </a:r>
        </a:p>
      </xdr:txBody>
    </xdr:sp>
    <xdr:clientData/>
  </xdr:twoCellAnchor>
  <xdr:twoCellAnchor>
    <xdr:from>
      <xdr:col>11</xdr:col>
      <xdr:colOff>93841</xdr:colOff>
      <xdr:row>30</xdr:row>
      <xdr:rowOff>81843</xdr:rowOff>
    </xdr:from>
    <xdr:to>
      <xdr:col>11</xdr:col>
      <xdr:colOff>460730</xdr:colOff>
      <xdr:row>34</xdr:row>
      <xdr:rowOff>60675</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13069008" y="7384343"/>
          <a:ext cx="366889"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Economy</a:t>
          </a:r>
        </a:p>
      </xdr:txBody>
    </xdr:sp>
    <xdr:clientData/>
  </xdr:twoCellAnchor>
  <xdr:twoCellAnchor>
    <xdr:from>
      <xdr:col>6</xdr:col>
      <xdr:colOff>105832</xdr:colOff>
      <xdr:row>10</xdr:row>
      <xdr:rowOff>197555</xdr:rowOff>
    </xdr:from>
    <xdr:to>
      <xdr:col>6</xdr:col>
      <xdr:colOff>430388</xdr:colOff>
      <xdr:row>14</xdr:row>
      <xdr:rowOff>176387</xdr:rowOff>
    </xdr:to>
    <xdr:sp macro="" textlink="">
      <xdr:nvSpPr>
        <xdr:cNvPr id="44" name="TextBox 43">
          <a:extLst>
            <a:ext uri="{FF2B5EF4-FFF2-40B4-BE49-F238E27FC236}">
              <a16:creationId xmlns:a16="http://schemas.microsoft.com/office/drawing/2014/main" id="{00000000-0008-0000-0100-00002C000000}"/>
            </a:ext>
          </a:extLst>
        </xdr:cNvPr>
        <xdr:cNvSpPr txBox="1"/>
      </xdr:nvSpPr>
      <xdr:spPr>
        <a:xfrm>
          <a:off x="6935610" y="2702277"/>
          <a:ext cx="324556"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Water</a:t>
          </a:r>
        </a:p>
      </xdr:txBody>
    </xdr:sp>
    <xdr:clientData/>
  </xdr:twoCellAnchor>
  <xdr:twoCellAnchor>
    <xdr:from>
      <xdr:col>6</xdr:col>
      <xdr:colOff>107243</xdr:colOff>
      <xdr:row>16</xdr:row>
      <xdr:rowOff>70551</xdr:rowOff>
    </xdr:from>
    <xdr:to>
      <xdr:col>6</xdr:col>
      <xdr:colOff>444499</xdr:colOff>
      <xdr:row>20</xdr:row>
      <xdr:rowOff>166507</xdr:rowOff>
    </xdr:to>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6937021" y="4014607"/>
          <a:ext cx="337256" cy="1055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Environment</a:t>
          </a:r>
        </a:p>
      </xdr:txBody>
    </xdr:sp>
    <xdr:clientData/>
  </xdr:twoCellAnchor>
  <xdr:twoCellAnchor>
    <xdr:from>
      <xdr:col>6</xdr:col>
      <xdr:colOff>107243</xdr:colOff>
      <xdr:row>23</xdr:row>
      <xdr:rowOff>112888</xdr:rowOff>
    </xdr:from>
    <xdr:to>
      <xdr:col>6</xdr:col>
      <xdr:colOff>444499</xdr:colOff>
      <xdr:row>27</xdr:row>
      <xdr:rowOff>91721</xdr:rowOff>
    </xdr:to>
    <xdr:sp macro="" textlink="">
      <xdr:nvSpPr>
        <xdr:cNvPr id="46" name="TextBox 45">
          <a:extLst>
            <a:ext uri="{FF2B5EF4-FFF2-40B4-BE49-F238E27FC236}">
              <a16:creationId xmlns:a16="http://schemas.microsoft.com/office/drawing/2014/main" id="{00000000-0008-0000-0100-00002E000000}"/>
            </a:ext>
          </a:extLst>
        </xdr:cNvPr>
        <xdr:cNvSpPr txBox="1"/>
      </xdr:nvSpPr>
      <xdr:spPr>
        <a:xfrm>
          <a:off x="6937021" y="5736166"/>
          <a:ext cx="337256"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Community</a:t>
          </a:r>
        </a:p>
      </xdr:txBody>
    </xdr:sp>
    <xdr:clientData/>
  </xdr:twoCellAnchor>
  <xdr:twoCellAnchor>
    <xdr:from>
      <xdr:col>6</xdr:col>
      <xdr:colOff>105832</xdr:colOff>
      <xdr:row>30</xdr:row>
      <xdr:rowOff>4232</xdr:rowOff>
    </xdr:from>
    <xdr:to>
      <xdr:col>6</xdr:col>
      <xdr:colOff>430388</xdr:colOff>
      <xdr:row>33</xdr:row>
      <xdr:rowOff>222953</xdr:rowOff>
    </xdr:to>
    <xdr:sp macro="" textlink="">
      <xdr:nvSpPr>
        <xdr:cNvPr id="47" name="TextBox 46">
          <a:extLst>
            <a:ext uri="{FF2B5EF4-FFF2-40B4-BE49-F238E27FC236}">
              <a16:creationId xmlns:a16="http://schemas.microsoft.com/office/drawing/2014/main" id="{00000000-0008-0000-0100-00002F000000}"/>
            </a:ext>
          </a:extLst>
        </xdr:cNvPr>
        <xdr:cNvSpPr txBox="1"/>
      </xdr:nvSpPr>
      <xdr:spPr>
        <a:xfrm>
          <a:off x="6935610" y="7306732"/>
          <a:ext cx="324556"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Economy</a:t>
          </a:r>
        </a:p>
      </xdr:txBody>
    </xdr:sp>
    <xdr:clientData/>
  </xdr:twoCellAnchor>
  <xdr:twoCellAnchor>
    <xdr:from>
      <xdr:col>1</xdr:col>
      <xdr:colOff>84667</xdr:colOff>
      <xdr:row>11</xdr:row>
      <xdr:rowOff>148172</xdr:rowOff>
    </xdr:from>
    <xdr:to>
      <xdr:col>1</xdr:col>
      <xdr:colOff>451556</xdr:colOff>
      <xdr:row>15</xdr:row>
      <xdr:rowOff>127004</xdr:rowOff>
    </xdr:to>
    <xdr:sp macro="" textlink="">
      <xdr:nvSpPr>
        <xdr:cNvPr id="48" name="TextBox 47">
          <a:extLst>
            <a:ext uri="{FF2B5EF4-FFF2-40B4-BE49-F238E27FC236}">
              <a16:creationId xmlns:a16="http://schemas.microsoft.com/office/drawing/2014/main" id="{00000000-0008-0000-0100-000030000000}"/>
            </a:ext>
          </a:extLst>
        </xdr:cNvPr>
        <xdr:cNvSpPr txBox="1"/>
      </xdr:nvSpPr>
      <xdr:spPr>
        <a:xfrm>
          <a:off x="515056" y="2892783"/>
          <a:ext cx="366889"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Water</a:t>
          </a:r>
        </a:p>
      </xdr:txBody>
    </xdr:sp>
    <xdr:clientData/>
  </xdr:twoCellAnchor>
  <xdr:twoCellAnchor>
    <xdr:from>
      <xdr:col>1</xdr:col>
      <xdr:colOff>91722</xdr:colOff>
      <xdr:row>17</xdr:row>
      <xdr:rowOff>183445</xdr:rowOff>
    </xdr:from>
    <xdr:to>
      <xdr:col>1</xdr:col>
      <xdr:colOff>458611</xdr:colOff>
      <xdr:row>22</xdr:row>
      <xdr:rowOff>39511</xdr:rowOff>
    </xdr:to>
    <xdr:sp macro="" textlink="">
      <xdr:nvSpPr>
        <xdr:cNvPr id="49" name="TextBox 48">
          <a:extLst>
            <a:ext uri="{FF2B5EF4-FFF2-40B4-BE49-F238E27FC236}">
              <a16:creationId xmlns:a16="http://schemas.microsoft.com/office/drawing/2014/main" id="{00000000-0008-0000-0100-000031000000}"/>
            </a:ext>
          </a:extLst>
        </xdr:cNvPr>
        <xdr:cNvSpPr txBox="1"/>
      </xdr:nvSpPr>
      <xdr:spPr>
        <a:xfrm>
          <a:off x="522111" y="4367389"/>
          <a:ext cx="366889" cy="1055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Environment</a:t>
          </a:r>
        </a:p>
      </xdr:txBody>
    </xdr:sp>
    <xdr:clientData/>
  </xdr:twoCellAnchor>
  <xdr:twoCellAnchor>
    <xdr:from>
      <xdr:col>1</xdr:col>
      <xdr:colOff>105834</xdr:colOff>
      <xdr:row>24</xdr:row>
      <xdr:rowOff>119947</xdr:rowOff>
    </xdr:from>
    <xdr:to>
      <xdr:col>1</xdr:col>
      <xdr:colOff>472723</xdr:colOff>
      <xdr:row>28</xdr:row>
      <xdr:rowOff>98780</xdr:rowOff>
    </xdr:to>
    <xdr:sp macro="" textlink="">
      <xdr:nvSpPr>
        <xdr:cNvPr id="50" name="TextBox 49">
          <a:extLst>
            <a:ext uri="{FF2B5EF4-FFF2-40B4-BE49-F238E27FC236}">
              <a16:creationId xmlns:a16="http://schemas.microsoft.com/office/drawing/2014/main" id="{00000000-0008-0000-0100-000032000000}"/>
            </a:ext>
          </a:extLst>
        </xdr:cNvPr>
        <xdr:cNvSpPr txBox="1"/>
      </xdr:nvSpPr>
      <xdr:spPr>
        <a:xfrm>
          <a:off x="536223" y="5983114"/>
          <a:ext cx="366889"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Community</a:t>
          </a:r>
        </a:p>
      </xdr:txBody>
    </xdr:sp>
    <xdr:clientData/>
  </xdr:twoCellAnchor>
  <xdr:twoCellAnchor>
    <xdr:from>
      <xdr:col>1</xdr:col>
      <xdr:colOff>77611</xdr:colOff>
      <xdr:row>30</xdr:row>
      <xdr:rowOff>145350</xdr:rowOff>
    </xdr:from>
    <xdr:to>
      <xdr:col>1</xdr:col>
      <xdr:colOff>444500</xdr:colOff>
      <xdr:row>34</xdr:row>
      <xdr:rowOff>124182</xdr:rowOff>
    </xdr:to>
    <xdr:sp macro="" textlink="">
      <xdr:nvSpPr>
        <xdr:cNvPr id="64" name="TextBox 63">
          <a:extLst>
            <a:ext uri="{FF2B5EF4-FFF2-40B4-BE49-F238E27FC236}">
              <a16:creationId xmlns:a16="http://schemas.microsoft.com/office/drawing/2014/main" id="{00000000-0008-0000-0100-000040000000}"/>
            </a:ext>
          </a:extLst>
        </xdr:cNvPr>
        <xdr:cNvSpPr txBox="1"/>
      </xdr:nvSpPr>
      <xdr:spPr>
        <a:xfrm>
          <a:off x="508000" y="7447850"/>
          <a:ext cx="366889" cy="938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AU" sz="1200" b="1" i="1"/>
            <a:t>Economy</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46284</xdr:colOff>
      <xdr:row>3</xdr:row>
      <xdr:rowOff>309144</xdr:rowOff>
    </xdr:from>
    <xdr:to>
      <xdr:col>16</xdr:col>
      <xdr:colOff>444500</xdr:colOff>
      <xdr:row>7</xdr:row>
      <xdr:rowOff>350920</xdr:rowOff>
    </xdr:to>
    <xdr:sp macro="" textlink="">
      <xdr:nvSpPr>
        <xdr:cNvPr id="2" name="Freeform: Shape 1">
          <a:extLst>
            <a:ext uri="{FF2B5EF4-FFF2-40B4-BE49-F238E27FC236}">
              <a16:creationId xmlns:a16="http://schemas.microsoft.com/office/drawing/2014/main" id="{00000000-0008-0000-0200-000002000000}"/>
            </a:ext>
          </a:extLst>
        </xdr:cNvPr>
        <xdr:cNvSpPr/>
      </xdr:nvSpPr>
      <xdr:spPr>
        <a:xfrm>
          <a:off x="2078284" y="309144"/>
          <a:ext cx="2248787" cy="1565776"/>
        </a:xfrm>
        <a:custGeom>
          <a:avLst/>
          <a:gdLst>
            <a:gd name="connsiteX0" fmla="*/ 0 w 2807369"/>
            <a:gd name="connsiteY0" fmla="*/ 2790658 h 2790658"/>
            <a:gd name="connsiteX1" fmla="*/ 1762961 w 2807369"/>
            <a:gd name="connsiteY1" fmla="*/ 2732172 h 2790658"/>
            <a:gd name="connsiteX2" fmla="*/ 2807369 w 2807369"/>
            <a:gd name="connsiteY2" fmla="*/ 1905000 h 2790658"/>
            <a:gd name="connsiteX3" fmla="*/ 2807369 w 2807369"/>
            <a:gd name="connsiteY3" fmla="*/ 476250 h 2790658"/>
            <a:gd name="connsiteX4" fmla="*/ 2356185 w 2807369"/>
            <a:gd name="connsiteY4" fmla="*/ 8356 h 2790658"/>
            <a:gd name="connsiteX5" fmla="*/ 484606 w 2807369"/>
            <a:gd name="connsiteY5" fmla="*/ 0 h 2790658"/>
            <a:gd name="connsiteX6" fmla="*/ 0 w 2807369"/>
            <a:gd name="connsiteY6" fmla="*/ 467895 h 2790658"/>
            <a:gd name="connsiteX7" fmla="*/ 0 w 2807369"/>
            <a:gd name="connsiteY7" fmla="*/ 2790658 h 2790658"/>
            <a:gd name="connsiteX0" fmla="*/ 0 w 2807369"/>
            <a:gd name="connsiteY0" fmla="*/ 2790658 h 2799014"/>
            <a:gd name="connsiteX1" fmla="*/ 1821448 w 2807369"/>
            <a:gd name="connsiteY1" fmla="*/ 2799014 h 2799014"/>
            <a:gd name="connsiteX2" fmla="*/ 2807369 w 2807369"/>
            <a:gd name="connsiteY2" fmla="*/ 1905000 h 2799014"/>
            <a:gd name="connsiteX3" fmla="*/ 2807369 w 2807369"/>
            <a:gd name="connsiteY3" fmla="*/ 476250 h 2799014"/>
            <a:gd name="connsiteX4" fmla="*/ 2356185 w 2807369"/>
            <a:gd name="connsiteY4" fmla="*/ 8356 h 2799014"/>
            <a:gd name="connsiteX5" fmla="*/ 484606 w 2807369"/>
            <a:gd name="connsiteY5" fmla="*/ 0 h 2799014"/>
            <a:gd name="connsiteX6" fmla="*/ 0 w 2807369"/>
            <a:gd name="connsiteY6" fmla="*/ 467895 h 2799014"/>
            <a:gd name="connsiteX7" fmla="*/ 0 w 2807369"/>
            <a:gd name="connsiteY7" fmla="*/ 2790658 h 2799014"/>
            <a:gd name="connsiteX0" fmla="*/ 0 w 2832435"/>
            <a:gd name="connsiteY0" fmla="*/ 2790658 h 2799014"/>
            <a:gd name="connsiteX1" fmla="*/ 1821448 w 2832435"/>
            <a:gd name="connsiteY1" fmla="*/ 2799014 h 2799014"/>
            <a:gd name="connsiteX2" fmla="*/ 2832435 w 2832435"/>
            <a:gd name="connsiteY2" fmla="*/ 1788027 h 2799014"/>
            <a:gd name="connsiteX3" fmla="*/ 2807369 w 2832435"/>
            <a:gd name="connsiteY3" fmla="*/ 476250 h 2799014"/>
            <a:gd name="connsiteX4" fmla="*/ 2356185 w 2832435"/>
            <a:gd name="connsiteY4" fmla="*/ 8356 h 2799014"/>
            <a:gd name="connsiteX5" fmla="*/ 484606 w 2832435"/>
            <a:gd name="connsiteY5" fmla="*/ 0 h 2799014"/>
            <a:gd name="connsiteX6" fmla="*/ 0 w 2832435"/>
            <a:gd name="connsiteY6" fmla="*/ 467895 h 2799014"/>
            <a:gd name="connsiteX7" fmla="*/ 0 w 2832435"/>
            <a:gd name="connsiteY7" fmla="*/ 2790658 h 2799014"/>
            <a:gd name="connsiteX0" fmla="*/ 0 w 2832435"/>
            <a:gd name="connsiteY0" fmla="*/ 2790658 h 2832435"/>
            <a:gd name="connsiteX1" fmla="*/ 1729540 w 2832435"/>
            <a:gd name="connsiteY1" fmla="*/ 2832435 h 2832435"/>
            <a:gd name="connsiteX2" fmla="*/ 2832435 w 2832435"/>
            <a:gd name="connsiteY2" fmla="*/ 1788027 h 2832435"/>
            <a:gd name="connsiteX3" fmla="*/ 2807369 w 2832435"/>
            <a:gd name="connsiteY3" fmla="*/ 476250 h 2832435"/>
            <a:gd name="connsiteX4" fmla="*/ 2356185 w 2832435"/>
            <a:gd name="connsiteY4" fmla="*/ 8356 h 2832435"/>
            <a:gd name="connsiteX5" fmla="*/ 484606 w 2832435"/>
            <a:gd name="connsiteY5" fmla="*/ 0 h 2832435"/>
            <a:gd name="connsiteX6" fmla="*/ 0 w 2832435"/>
            <a:gd name="connsiteY6" fmla="*/ 467895 h 2832435"/>
            <a:gd name="connsiteX7" fmla="*/ 0 w 2832435"/>
            <a:gd name="connsiteY7" fmla="*/ 2790658 h 2832435"/>
            <a:gd name="connsiteX0" fmla="*/ 0 w 2832435"/>
            <a:gd name="connsiteY0" fmla="*/ 2790658 h 2790658"/>
            <a:gd name="connsiteX1" fmla="*/ 1779672 w 2832435"/>
            <a:gd name="connsiteY1" fmla="*/ 2748882 h 2790658"/>
            <a:gd name="connsiteX2" fmla="*/ 2832435 w 2832435"/>
            <a:gd name="connsiteY2" fmla="*/ 1788027 h 2790658"/>
            <a:gd name="connsiteX3" fmla="*/ 2807369 w 2832435"/>
            <a:gd name="connsiteY3" fmla="*/ 476250 h 2790658"/>
            <a:gd name="connsiteX4" fmla="*/ 2356185 w 2832435"/>
            <a:gd name="connsiteY4" fmla="*/ 8356 h 2790658"/>
            <a:gd name="connsiteX5" fmla="*/ 484606 w 2832435"/>
            <a:gd name="connsiteY5" fmla="*/ 0 h 2790658"/>
            <a:gd name="connsiteX6" fmla="*/ 0 w 2832435"/>
            <a:gd name="connsiteY6" fmla="*/ 467895 h 2790658"/>
            <a:gd name="connsiteX7" fmla="*/ 0 w 2832435"/>
            <a:gd name="connsiteY7" fmla="*/ 2790658 h 2790658"/>
            <a:gd name="connsiteX0" fmla="*/ 0 w 2832435"/>
            <a:gd name="connsiteY0" fmla="*/ 2790658 h 2790658"/>
            <a:gd name="connsiteX1" fmla="*/ 1662699 w 2832435"/>
            <a:gd name="connsiteY1" fmla="*/ 2773948 h 2790658"/>
            <a:gd name="connsiteX2" fmla="*/ 2832435 w 2832435"/>
            <a:gd name="connsiteY2" fmla="*/ 1788027 h 2790658"/>
            <a:gd name="connsiteX3" fmla="*/ 2807369 w 2832435"/>
            <a:gd name="connsiteY3" fmla="*/ 476250 h 2790658"/>
            <a:gd name="connsiteX4" fmla="*/ 2356185 w 2832435"/>
            <a:gd name="connsiteY4" fmla="*/ 8356 h 2790658"/>
            <a:gd name="connsiteX5" fmla="*/ 484606 w 2832435"/>
            <a:gd name="connsiteY5" fmla="*/ 0 h 2790658"/>
            <a:gd name="connsiteX6" fmla="*/ 0 w 2832435"/>
            <a:gd name="connsiteY6" fmla="*/ 467895 h 2790658"/>
            <a:gd name="connsiteX7" fmla="*/ 0 w 2832435"/>
            <a:gd name="connsiteY7" fmla="*/ 2790658 h 2790658"/>
            <a:gd name="connsiteX0" fmla="*/ 75197 w 2832435"/>
            <a:gd name="connsiteY0" fmla="*/ 2799013 h 2799013"/>
            <a:gd name="connsiteX1" fmla="*/ 1662699 w 2832435"/>
            <a:gd name="connsiteY1" fmla="*/ 2773948 h 2799013"/>
            <a:gd name="connsiteX2" fmla="*/ 2832435 w 2832435"/>
            <a:gd name="connsiteY2" fmla="*/ 1788027 h 2799013"/>
            <a:gd name="connsiteX3" fmla="*/ 2807369 w 2832435"/>
            <a:gd name="connsiteY3" fmla="*/ 476250 h 2799013"/>
            <a:gd name="connsiteX4" fmla="*/ 2356185 w 2832435"/>
            <a:gd name="connsiteY4" fmla="*/ 8356 h 2799013"/>
            <a:gd name="connsiteX5" fmla="*/ 484606 w 2832435"/>
            <a:gd name="connsiteY5" fmla="*/ 0 h 2799013"/>
            <a:gd name="connsiteX6" fmla="*/ 0 w 2832435"/>
            <a:gd name="connsiteY6" fmla="*/ 467895 h 2799013"/>
            <a:gd name="connsiteX7" fmla="*/ 75197 w 2832435"/>
            <a:gd name="connsiteY7" fmla="*/ 2799013 h 2799013"/>
            <a:gd name="connsiteX0" fmla="*/ 25065 w 2782303"/>
            <a:gd name="connsiteY0" fmla="*/ 2799013 h 2799013"/>
            <a:gd name="connsiteX1" fmla="*/ 1612567 w 2782303"/>
            <a:gd name="connsiteY1" fmla="*/ 2773948 h 2799013"/>
            <a:gd name="connsiteX2" fmla="*/ 2782303 w 2782303"/>
            <a:gd name="connsiteY2" fmla="*/ 1788027 h 2799013"/>
            <a:gd name="connsiteX3" fmla="*/ 2757237 w 2782303"/>
            <a:gd name="connsiteY3" fmla="*/ 476250 h 2799013"/>
            <a:gd name="connsiteX4" fmla="*/ 2306053 w 2782303"/>
            <a:gd name="connsiteY4" fmla="*/ 8356 h 2799013"/>
            <a:gd name="connsiteX5" fmla="*/ 434474 w 2782303"/>
            <a:gd name="connsiteY5" fmla="*/ 0 h 2799013"/>
            <a:gd name="connsiteX6" fmla="*/ 0 w 2782303"/>
            <a:gd name="connsiteY6" fmla="*/ 484606 h 2799013"/>
            <a:gd name="connsiteX7" fmla="*/ 25065 w 2782303"/>
            <a:gd name="connsiteY7" fmla="*/ 2799013 h 2799013"/>
            <a:gd name="connsiteX0" fmla="*/ 16709 w 2782303"/>
            <a:gd name="connsiteY0" fmla="*/ 2790658 h 2790658"/>
            <a:gd name="connsiteX1" fmla="*/ 1612567 w 2782303"/>
            <a:gd name="connsiteY1" fmla="*/ 2773948 h 2790658"/>
            <a:gd name="connsiteX2" fmla="*/ 2782303 w 2782303"/>
            <a:gd name="connsiteY2" fmla="*/ 1788027 h 2790658"/>
            <a:gd name="connsiteX3" fmla="*/ 2757237 w 2782303"/>
            <a:gd name="connsiteY3" fmla="*/ 476250 h 2790658"/>
            <a:gd name="connsiteX4" fmla="*/ 2306053 w 2782303"/>
            <a:gd name="connsiteY4" fmla="*/ 8356 h 2790658"/>
            <a:gd name="connsiteX5" fmla="*/ 434474 w 2782303"/>
            <a:gd name="connsiteY5" fmla="*/ 0 h 2790658"/>
            <a:gd name="connsiteX6" fmla="*/ 0 w 2782303"/>
            <a:gd name="connsiteY6" fmla="*/ 484606 h 2790658"/>
            <a:gd name="connsiteX7" fmla="*/ 16709 w 2782303"/>
            <a:gd name="connsiteY7" fmla="*/ 2790658 h 2790658"/>
            <a:gd name="connsiteX0" fmla="*/ 16709 w 2757237"/>
            <a:gd name="connsiteY0" fmla="*/ 2790658 h 2790658"/>
            <a:gd name="connsiteX1" fmla="*/ 1612567 w 2757237"/>
            <a:gd name="connsiteY1" fmla="*/ 2773948 h 2790658"/>
            <a:gd name="connsiteX2" fmla="*/ 2732171 w 2757237"/>
            <a:gd name="connsiteY2" fmla="*/ 1871580 h 2790658"/>
            <a:gd name="connsiteX3" fmla="*/ 2757237 w 2757237"/>
            <a:gd name="connsiteY3" fmla="*/ 476250 h 2790658"/>
            <a:gd name="connsiteX4" fmla="*/ 2306053 w 2757237"/>
            <a:gd name="connsiteY4" fmla="*/ 8356 h 2790658"/>
            <a:gd name="connsiteX5" fmla="*/ 434474 w 2757237"/>
            <a:gd name="connsiteY5" fmla="*/ 0 h 2790658"/>
            <a:gd name="connsiteX6" fmla="*/ 0 w 2757237"/>
            <a:gd name="connsiteY6" fmla="*/ 484606 h 2790658"/>
            <a:gd name="connsiteX7" fmla="*/ 16709 w 2757237"/>
            <a:gd name="connsiteY7" fmla="*/ 2790658 h 2790658"/>
            <a:gd name="connsiteX0" fmla="*/ 16709 w 2748882"/>
            <a:gd name="connsiteY0" fmla="*/ 2790658 h 2790658"/>
            <a:gd name="connsiteX1" fmla="*/ 1612567 w 2748882"/>
            <a:gd name="connsiteY1" fmla="*/ 2773948 h 2790658"/>
            <a:gd name="connsiteX2" fmla="*/ 2732171 w 2748882"/>
            <a:gd name="connsiteY2" fmla="*/ 1871580 h 2790658"/>
            <a:gd name="connsiteX3" fmla="*/ 2748882 w 2748882"/>
            <a:gd name="connsiteY3" fmla="*/ 492961 h 2790658"/>
            <a:gd name="connsiteX4" fmla="*/ 2306053 w 2748882"/>
            <a:gd name="connsiteY4" fmla="*/ 8356 h 2790658"/>
            <a:gd name="connsiteX5" fmla="*/ 434474 w 2748882"/>
            <a:gd name="connsiteY5" fmla="*/ 0 h 2790658"/>
            <a:gd name="connsiteX6" fmla="*/ 0 w 2748882"/>
            <a:gd name="connsiteY6" fmla="*/ 484606 h 2790658"/>
            <a:gd name="connsiteX7" fmla="*/ 16709 w 2748882"/>
            <a:gd name="connsiteY7" fmla="*/ 2790658 h 2790658"/>
            <a:gd name="connsiteX0" fmla="*/ 0 w 2732173"/>
            <a:gd name="connsiteY0" fmla="*/ 2790658 h 2790658"/>
            <a:gd name="connsiteX1" fmla="*/ 1595858 w 2732173"/>
            <a:gd name="connsiteY1" fmla="*/ 2773948 h 2790658"/>
            <a:gd name="connsiteX2" fmla="*/ 2715462 w 2732173"/>
            <a:gd name="connsiteY2" fmla="*/ 1871580 h 2790658"/>
            <a:gd name="connsiteX3" fmla="*/ 2732173 w 2732173"/>
            <a:gd name="connsiteY3" fmla="*/ 492961 h 2790658"/>
            <a:gd name="connsiteX4" fmla="*/ 2289344 w 2732173"/>
            <a:gd name="connsiteY4" fmla="*/ 8356 h 2790658"/>
            <a:gd name="connsiteX5" fmla="*/ 417765 w 2732173"/>
            <a:gd name="connsiteY5" fmla="*/ 0 h 2790658"/>
            <a:gd name="connsiteX6" fmla="*/ 25067 w 2732173"/>
            <a:gd name="connsiteY6" fmla="*/ 492961 h 2790658"/>
            <a:gd name="connsiteX7" fmla="*/ 0 w 2732173"/>
            <a:gd name="connsiteY7" fmla="*/ 2790658 h 2790658"/>
            <a:gd name="connsiteX0" fmla="*/ 0 w 2732173"/>
            <a:gd name="connsiteY0" fmla="*/ 2790658 h 2790658"/>
            <a:gd name="connsiteX1" fmla="*/ 1595858 w 2732173"/>
            <a:gd name="connsiteY1" fmla="*/ 2773948 h 2790658"/>
            <a:gd name="connsiteX2" fmla="*/ 2715462 w 2732173"/>
            <a:gd name="connsiteY2" fmla="*/ 1871580 h 2790658"/>
            <a:gd name="connsiteX3" fmla="*/ 2732173 w 2732173"/>
            <a:gd name="connsiteY3" fmla="*/ 492961 h 2790658"/>
            <a:gd name="connsiteX4" fmla="*/ 2289344 w 2732173"/>
            <a:gd name="connsiteY4" fmla="*/ 8356 h 2790658"/>
            <a:gd name="connsiteX5" fmla="*/ 417765 w 2732173"/>
            <a:gd name="connsiteY5" fmla="*/ 0 h 2790658"/>
            <a:gd name="connsiteX6" fmla="*/ 16712 w 2732173"/>
            <a:gd name="connsiteY6" fmla="*/ 492961 h 2790658"/>
            <a:gd name="connsiteX7" fmla="*/ 0 w 2732173"/>
            <a:gd name="connsiteY7" fmla="*/ 2790658 h 2790658"/>
            <a:gd name="connsiteX0" fmla="*/ 0 w 3358818"/>
            <a:gd name="connsiteY0" fmla="*/ 2815724 h 2815724"/>
            <a:gd name="connsiteX1" fmla="*/ 2222503 w 3358818"/>
            <a:gd name="connsiteY1" fmla="*/ 2773948 h 2815724"/>
            <a:gd name="connsiteX2" fmla="*/ 3342107 w 3358818"/>
            <a:gd name="connsiteY2" fmla="*/ 1871580 h 2815724"/>
            <a:gd name="connsiteX3" fmla="*/ 3358818 w 3358818"/>
            <a:gd name="connsiteY3" fmla="*/ 492961 h 2815724"/>
            <a:gd name="connsiteX4" fmla="*/ 2915989 w 3358818"/>
            <a:gd name="connsiteY4" fmla="*/ 8356 h 2815724"/>
            <a:gd name="connsiteX5" fmla="*/ 1044410 w 3358818"/>
            <a:gd name="connsiteY5" fmla="*/ 0 h 2815724"/>
            <a:gd name="connsiteX6" fmla="*/ 643357 w 3358818"/>
            <a:gd name="connsiteY6" fmla="*/ 492961 h 2815724"/>
            <a:gd name="connsiteX7" fmla="*/ 0 w 3358818"/>
            <a:gd name="connsiteY7" fmla="*/ 2815724 h 2815724"/>
            <a:gd name="connsiteX0" fmla="*/ 0 w 3358818"/>
            <a:gd name="connsiteY0" fmla="*/ 2815724 h 2815724"/>
            <a:gd name="connsiteX1" fmla="*/ 2222503 w 3358818"/>
            <a:gd name="connsiteY1" fmla="*/ 2773948 h 2815724"/>
            <a:gd name="connsiteX2" fmla="*/ 3342107 w 3358818"/>
            <a:gd name="connsiteY2" fmla="*/ 1871580 h 2815724"/>
            <a:gd name="connsiteX3" fmla="*/ 3358818 w 3358818"/>
            <a:gd name="connsiteY3" fmla="*/ 492961 h 2815724"/>
            <a:gd name="connsiteX4" fmla="*/ 2915989 w 3358818"/>
            <a:gd name="connsiteY4" fmla="*/ 8356 h 2815724"/>
            <a:gd name="connsiteX5" fmla="*/ 1044410 w 3358818"/>
            <a:gd name="connsiteY5" fmla="*/ 0 h 2815724"/>
            <a:gd name="connsiteX6" fmla="*/ 8357 w 3358818"/>
            <a:gd name="connsiteY6" fmla="*/ 501316 h 2815724"/>
            <a:gd name="connsiteX7" fmla="*/ 0 w 3358818"/>
            <a:gd name="connsiteY7" fmla="*/ 2815724 h 2815724"/>
            <a:gd name="connsiteX0" fmla="*/ 0 w 3383884"/>
            <a:gd name="connsiteY0" fmla="*/ 2773948 h 2773948"/>
            <a:gd name="connsiteX1" fmla="*/ 2247569 w 3383884"/>
            <a:gd name="connsiteY1" fmla="*/ 2773948 h 2773948"/>
            <a:gd name="connsiteX2" fmla="*/ 3367173 w 3383884"/>
            <a:gd name="connsiteY2" fmla="*/ 1871580 h 2773948"/>
            <a:gd name="connsiteX3" fmla="*/ 3383884 w 3383884"/>
            <a:gd name="connsiteY3" fmla="*/ 492961 h 2773948"/>
            <a:gd name="connsiteX4" fmla="*/ 2941055 w 3383884"/>
            <a:gd name="connsiteY4" fmla="*/ 8356 h 2773948"/>
            <a:gd name="connsiteX5" fmla="*/ 1069476 w 3383884"/>
            <a:gd name="connsiteY5" fmla="*/ 0 h 2773948"/>
            <a:gd name="connsiteX6" fmla="*/ 33423 w 3383884"/>
            <a:gd name="connsiteY6" fmla="*/ 501316 h 2773948"/>
            <a:gd name="connsiteX7" fmla="*/ 0 w 3383884"/>
            <a:gd name="connsiteY7" fmla="*/ 2773948 h 2773948"/>
            <a:gd name="connsiteX0" fmla="*/ 0 w 3392239"/>
            <a:gd name="connsiteY0" fmla="*/ 2773948 h 2773948"/>
            <a:gd name="connsiteX1" fmla="*/ 2247569 w 3392239"/>
            <a:gd name="connsiteY1" fmla="*/ 2773948 h 2773948"/>
            <a:gd name="connsiteX2" fmla="*/ 3392239 w 3392239"/>
            <a:gd name="connsiteY2" fmla="*/ 1771317 h 2773948"/>
            <a:gd name="connsiteX3" fmla="*/ 3383884 w 3392239"/>
            <a:gd name="connsiteY3" fmla="*/ 492961 h 2773948"/>
            <a:gd name="connsiteX4" fmla="*/ 2941055 w 3392239"/>
            <a:gd name="connsiteY4" fmla="*/ 8356 h 2773948"/>
            <a:gd name="connsiteX5" fmla="*/ 1069476 w 3392239"/>
            <a:gd name="connsiteY5" fmla="*/ 0 h 2773948"/>
            <a:gd name="connsiteX6" fmla="*/ 33423 w 3392239"/>
            <a:gd name="connsiteY6" fmla="*/ 501316 h 2773948"/>
            <a:gd name="connsiteX7" fmla="*/ 0 w 3392239"/>
            <a:gd name="connsiteY7" fmla="*/ 2773948 h 2773948"/>
            <a:gd name="connsiteX0" fmla="*/ 0 w 3392239"/>
            <a:gd name="connsiteY0" fmla="*/ 2773948 h 2773948"/>
            <a:gd name="connsiteX1" fmla="*/ 1967476 w 3392239"/>
            <a:gd name="connsiteY1" fmla="*/ 2757237 h 2773948"/>
            <a:gd name="connsiteX2" fmla="*/ 3392239 w 3392239"/>
            <a:gd name="connsiteY2" fmla="*/ 1771317 h 2773948"/>
            <a:gd name="connsiteX3" fmla="*/ 3383884 w 3392239"/>
            <a:gd name="connsiteY3" fmla="*/ 492961 h 2773948"/>
            <a:gd name="connsiteX4" fmla="*/ 2941055 w 3392239"/>
            <a:gd name="connsiteY4" fmla="*/ 8356 h 2773948"/>
            <a:gd name="connsiteX5" fmla="*/ 1069476 w 3392239"/>
            <a:gd name="connsiteY5" fmla="*/ 0 h 2773948"/>
            <a:gd name="connsiteX6" fmla="*/ 33423 w 3392239"/>
            <a:gd name="connsiteY6" fmla="*/ 501316 h 2773948"/>
            <a:gd name="connsiteX7" fmla="*/ 0 w 3392239"/>
            <a:gd name="connsiteY7" fmla="*/ 2773948 h 2773948"/>
            <a:gd name="connsiteX0" fmla="*/ 0 w 3392239"/>
            <a:gd name="connsiteY0" fmla="*/ 2765592 h 2765592"/>
            <a:gd name="connsiteX1" fmla="*/ 1967476 w 3392239"/>
            <a:gd name="connsiteY1" fmla="*/ 2748881 h 2765592"/>
            <a:gd name="connsiteX2" fmla="*/ 3392239 w 3392239"/>
            <a:gd name="connsiteY2" fmla="*/ 1762961 h 2765592"/>
            <a:gd name="connsiteX3" fmla="*/ 3383884 w 3392239"/>
            <a:gd name="connsiteY3" fmla="*/ 484605 h 2765592"/>
            <a:gd name="connsiteX4" fmla="*/ 2941055 w 3392239"/>
            <a:gd name="connsiteY4" fmla="*/ 0 h 2765592"/>
            <a:gd name="connsiteX5" fmla="*/ 37056 w 3392239"/>
            <a:gd name="connsiteY5" fmla="*/ 33421 h 2765592"/>
            <a:gd name="connsiteX6" fmla="*/ 33423 w 3392239"/>
            <a:gd name="connsiteY6" fmla="*/ 492960 h 2765592"/>
            <a:gd name="connsiteX7" fmla="*/ 0 w 3392239"/>
            <a:gd name="connsiteY7" fmla="*/ 2765592 h 2765592"/>
            <a:gd name="connsiteX0" fmla="*/ 0 w 3392239"/>
            <a:gd name="connsiteY0" fmla="*/ 2765592 h 2765592"/>
            <a:gd name="connsiteX1" fmla="*/ 1967476 w 3392239"/>
            <a:gd name="connsiteY1" fmla="*/ 2748881 h 2765592"/>
            <a:gd name="connsiteX2" fmla="*/ 3392239 w 3392239"/>
            <a:gd name="connsiteY2" fmla="*/ 1762961 h 2765592"/>
            <a:gd name="connsiteX3" fmla="*/ 3383884 w 3392239"/>
            <a:gd name="connsiteY3" fmla="*/ 484605 h 2765592"/>
            <a:gd name="connsiteX4" fmla="*/ 2941055 w 3392239"/>
            <a:gd name="connsiteY4" fmla="*/ 0 h 2765592"/>
            <a:gd name="connsiteX5" fmla="*/ 37056 w 3392239"/>
            <a:gd name="connsiteY5" fmla="*/ 33421 h 2765592"/>
            <a:gd name="connsiteX6" fmla="*/ 0 w 3392239"/>
            <a:gd name="connsiteY6" fmla="*/ 2765592 h 2765592"/>
            <a:gd name="connsiteX0" fmla="*/ 0 w 3360634"/>
            <a:gd name="connsiteY0" fmla="*/ 1579144 h 2748881"/>
            <a:gd name="connsiteX1" fmla="*/ 1935871 w 3360634"/>
            <a:gd name="connsiteY1" fmla="*/ 2748881 h 2748881"/>
            <a:gd name="connsiteX2" fmla="*/ 3360634 w 3360634"/>
            <a:gd name="connsiteY2" fmla="*/ 1762961 h 2748881"/>
            <a:gd name="connsiteX3" fmla="*/ 3352279 w 3360634"/>
            <a:gd name="connsiteY3" fmla="*/ 484605 h 2748881"/>
            <a:gd name="connsiteX4" fmla="*/ 2909450 w 3360634"/>
            <a:gd name="connsiteY4" fmla="*/ 0 h 2748881"/>
            <a:gd name="connsiteX5" fmla="*/ 5451 w 3360634"/>
            <a:gd name="connsiteY5" fmla="*/ 33421 h 2748881"/>
            <a:gd name="connsiteX6" fmla="*/ 0 w 3360634"/>
            <a:gd name="connsiteY6" fmla="*/ 1579144 h 2748881"/>
            <a:gd name="connsiteX0" fmla="*/ 0 w 3360634"/>
            <a:gd name="connsiteY0" fmla="*/ 1579144 h 1762961"/>
            <a:gd name="connsiteX1" fmla="*/ 2483686 w 3360634"/>
            <a:gd name="connsiteY1" fmla="*/ 1620920 h 1762961"/>
            <a:gd name="connsiteX2" fmla="*/ 3360634 w 3360634"/>
            <a:gd name="connsiteY2" fmla="*/ 1762961 h 1762961"/>
            <a:gd name="connsiteX3" fmla="*/ 3352279 w 3360634"/>
            <a:gd name="connsiteY3" fmla="*/ 484605 h 1762961"/>
            <a:gd name="connsiteX4" fmla="*/ 2909450 w 3360634"/>
            <a:gd name="connsiteY4" fmla="*/ 0 h 1762961"/>
            <a:gd name="connsiteX5" fmla="*/ 5451 w 3360634"/>
            <a:gd name="connsiteY5" fmla="*/ 33421 h 1762961"/>
            <a:gd name="connsiteX6" fmla="*/ 0 w 3360634"/>
            <a:gd name="connsiteY6" fmla="*/ 1579144 h 1762961"/>
            <a:gd name="connsiteX0" fmla="*/ 0 w 3402774"/>
            <a:gd name="connsiteY0" fmla="*/ 1579144 h 1620920"/>
            <a:gd name="connsiteX1" fmla="*/ 2483686 w 3402774"/>
            <a:gd name="connsiteY1" fmla="*/ 1620920 h 1620920"/>
            <a:gd name="connsiteX2" fmla="*/ 3402774 w 3402774"/>
            <a:gd name="connsiteY2" fmla="*/ 1570790 h 1620920"/>
            <a:gd name="connsiteX3" fmla="*/ 3352279 w 3402774"/>
            <a:gd name="connsiteY3" fmla="*/ 484605 h 1620920"/>
            <a:gd name="connsiteX4" fmla="*/ 2909450 w 3402774"/>
            <a:gd name="connsiteY4" fmla="*/ 0 h 1620920"/>
            <a:gd name="connsiteX5" fmla="*/ 5451 w 3402774"/>
            <a:gd name="connsiteY5" fmla="*/ 33421 h 1620920"/>
            <a:gd name="connsiteX6" fmla="*/ 0 w 3402774"/>
            <a:gd name="connsiteY6" fmla="*/ 1579144 h 1620920"/>
            <a:gd name="connsiteX0" fmla="*/ 0 w 3402774"/>
            <a:gd name="connsiteY0" fmla="*/ 1579144 h 1579144"/>
            <a:gd name="connsiteX1" fmla="*/ 3402774 w 3402774"/>
            <a:gd name="connsiteY1" fmla="*/ 1570790 h 1579144"/>
            <a:gd name="connsiteX2" fmla="*/ 3352279 w 3402774"/>
            <a:gd name="connsiteY2" fmla="*/ 484605 h 1579144"/>
            <a:gd name="connsiteX3" fmla="*/ 2909450 w 3402774"/>
            <a:gd name="connsiteY3" fmla="*/ 0 h 1579144"/>
            <a:gd name="connsiteX4" fmla="*/ 5451 w 3402774"/>
            <a:gd name="connsiteY4" fmla="*/ 33421 h 1579144"/>
            <a:gd name="connsiteX5" fmla="*/ 0 w 3402774"/>
            <a:gd name="connsiteY5" fmla="*/ 1579144 h 1579144"/>
            <a:gd name="connsiteX0" fmla="*/ 0 w 3427530"/>
            <a:gd name="connsiteY0" fmla="*/ 1579144 h 1579144"/>
            <a:gd name="connsiteX1" fmla="*/ 3427530 w 3427530"/>
            <a:gd name="connsiteY1" fmla="*/ 1570790 h 1579144"/>
            <a:gd name="connsiteX2" fmla="*/ 3377035 w 3427530"/>
            <a:gd name="connsiteY2" fmla="*/ 484605 h 1579144"/>
            <a:gd name="connsiteX3" fmla="*/ 2934206 w 3427530"/>
            <a:gd name="connsiteY3" fmla="*/ 0 h 1579144"/>
            <a:gd name="connsiteX4" fmla="*/ 30207 w 3427530"/>
            <a:gd name="connsiteY4" fmla="*/ 33421 h 1579144"/>
            <a:gd name="connsiteX5" fmla="*/ 0 w 3427530"/>
            <a:gd name="connsiteY5" fmla="*/ 1579144 h 1579144"/>
            <a:gd name="connsiteX0" fmla="*/ 0 w 3427530"/>
            <a:gd name="connsiteY0" fmla="*/ 1579144 h 1579144"/>
            <a:gd name="connsiteX1" fmla="*/ 3427530 w 3427530"/>
            <a:gd name="connsiteY1" fmla="*/ 1570790 h 1579144"/>
            <a:gd name="connsiteX2" fmla="*/ 3377035 w 3427530"/>
            <a:gd name="connsiteY2" fmla="*/ 484605 h 1579144"/>
            <a:gd name="connsiteX3" fmla="*/ 2934206 w 3427530"/>
            <a:gd name="connsiteY3" fmla="*/ 0 h 1579144"/>
            <a:gd name="connsiteX4" fmla="*/ 15354 w 3427530"/>
            <a:gd name="connsiteY4" fmla="*/ 21413 h 1579144"/>
            <a:gd name="connsiteX5" fmla="*/ 0 w 3427530"/>
            <a:gd name="connsiteY5" fmla="*/ 1579144 h 15791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427530" h="1579144">
              <a:moveTo>
                <a:pt x="0" y="1579144"/>
              </a:moveTo>
              <a:lnTo>
                <a:pt x="3427530" y="1570790"/>
              </a:lnTo>
              <a:lnTo>
                <a:pt x="3377035" y="484605"/>
              </a:lnTo>
              <a:lnTo>
                <a:pt x="2934206" y="0"/>
              </a:lnTo>
              <a:lnTo>
                <a:pt x="15354" y="21413"/>
              </a:lnTo>
              <a:lnTo>
                <a:pt x="0" y="1579144"/>
              </a:lnTo>
              <a:close/>
            </a:path>
          </a:pathLst>
        </a:cu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AU" sz="1100"/>
        </a:p>
      </xdr:txBody>
    </xdr:sp>
    <xdr:clientData/>
  </xdr:twoCellAnchor>
  <xdr:twoCellAnchor>
    <xdr:from>
      <xdr:col>34</xdr:col>
      <xdr:colOff>62497</xdr:colOff>
      <xdr:row>11</xdr:row>
      <xdr:rowOff>45785</xdr:rowOff>
    </xdr:from>
    <xdr:to>
      <xdr:col>39</xdr:col>
      <xdr:colOff>434473</xdr:colOff>
      <xdr:row>20</xdr:row>
      <xdr:rowOff>10887</xdr:rowOff>
    </xdr:to>
    <xdr:sp macro="" textlink="">
      <xdr:nvSpPr>
        <xdr:cNvPr id="9" name="Freeform: Shape 8">
          <a:extLst>
            <a:ext uri="{FF2B5EF4-FFF2-40B4-BE49-F238E27FC236}">
              <a16:creationId xmlns:a16="http://schemas.microsoft.com/office/drawing/2014/main" id="{00000000-0008-0000-0200-000009000000}"/>
            </a:ext>
          </a:extLst>
        </xdr:cNvPr>
        <xdr:cNvSpPr/>
      </xdr:nvSpPr>
      <xdr:spPr>
        <a:xfrm flipH="1">
          <a:off x="11459076" y="3120522"/>
          <a:ext cx="2669673" cy="2814247"/>
        </a:xfrm>
        <a:custGeom>
          <a:avLst/>
          <a:gdLst>
            <a:gd name="connsiteX0" fmla="*/ 50132 w 2949408"/>
            <a:gd name="connsiteY0" fmla="*/ 50132 h 3200066"/>
            <a:gd name="connsiteX1" fmla="*/ 2949408 w 2949408"/>
            <a:gd name="connsiteY1" fmla="*/ 0 h 3200066"/>
            <a:gd name="connsiteX2" fmla="*/ 2915987 w 2949408"/>
            <a:gd name="connsiteY2" fmla="*/ 2481513 h 3200066"/>
            <a:gd name="connsiteX3" fmla="*/ 2289342 w 2949408"/>
            <a:gd name="connsiteY3" fmla="*/ 3191711 h 3200066"/>
            <a:gd name="connsiteX4" fmla="*/ 0 w 2949408"/>
            <a:gd name="connsiteY4" fmla="*/ 3200066 h 3200066"/>
            <a:gd name="connsiteX5" fmla="*/ 50132 w 2949408"/>
            <a:gd name="connsiteY5" fmla="*/ 50132 h 3200066"/>
            <a:gd name="connsiteX0" fmla="*/ 0 w 2899276"/>
            <a:gd name="connsiteY0" fmla="*/ 50132 h 3223654"/>
            <a:gd name="connsiteX1" fmla="*/ 2899276 w 2899276"/>
            <a:gd name="connsiteY1" fmla="*/ 0 h 3223654"/>
            <a:gd name="connsiteX2" fmla="*/ 2865855 w 2899276"/>
            <a:gd name="connsiteY2" fmla="*/ 2481513 h 3223654"/>
            <a:gd name="connsiteX3" fmla="*/ 2239210 w 2899276"/>
            <a:gd name="connsiteY3" fmla="*/ 3191711 h 3223654"/>
            <a:gd name="connsiteX4" fmla="*/ 8355 w 2899276"/>
            <a:gd name="connsiteY4" fmla="*/ 3223654 h 3223654"/>
            <a:gd name="connsiteX5" fmla="*/ 0 w 2899276"/>
            <a:gd name="connsiteY5" fmla="*/ 50132 h 3223654"/>
            <a:gd name="connsiteX0" fmla="*/ 0 w 2874210"/>
            <a:gd name="connsiteY0" fmla="*/ 10819 h 3184341"/>
            <a:gd name="connsiteX1" fmla="*/ 2874210 w 2874210"/>
            <a:gd name="connsiteY1" fmla="*/ 0 h 3184341"/>
            <a:gd name="connsiteX2" fmla="*/ 2865855 w 2874210"/>
            <a:gd name="connsiteY2" fmla="*/ 2442200 h 3184341"/>
            <a:gd name="connsiteX3" fmla="*/ 2239210 w 2874210"/>
            <a:gd name="connsiteY3" fmla="*/ 3152398 h 3184341"/>
            <a:gd name="connsiteX4" fmla="*/ 8355 w 2874210"/>
            <a:gd name="connsiteY4" fmla="*/ 3184341 h 3184341"/>
            <a:gd name="connsiteX5" fmla="*/ 0 w 2874210"/>
            <a:gd name="connsiteY5" fmla="*/ 10819 h 3184341"/>
            <a:gd name="connsiteX0" fmla="*/ 0 w 2874210"/>
            <a:gd name="connsiteY0" fmla="*/ 10819 h 3184341"/>
            <a:gd name="connsiteX1" fmla="*/ 2874210 w 2874210"/>
            <a:gd name="connsiteY1" fmla="*/ 0 h 3184341"/>
            <a:gd name="connsiteX2" fmla="*/ 2865855 w 2874210"/>
            <a:gd name="connsiteY2" fmla="*/ 2442200 h 3184341"/>
            <a:gd name="connsiteX3" fmla="*/ 2356183 w 2874210"/>
            <a:gd name="connsiteY3" fmla="*/ 3018734 h 3184341"/>
            <a:gd name="connsiteX4" fmla="*/ 8355 w 2874210"/>
            <a:gd name="connsiteY4" fmla="*/ 3184341 h 3184341"/>
            <a:gd name="connsiteX5" fmla="*/ 0 w 2874210"/>
            <a:gd name="connsiteY5" fmla="*/ 10819 h 3184341"/>
            <a:gd name="connsiteX0" fmla="*/ 1 w 2874211"/>
            <a:gd name="connsiteY0" fmla="*/ 10819 h 3018734"/>
            <a:gd name="connsiteX1" fmla="*/ 2874211 w 2874211"/>
            <a:gd name="connsiteY1" fmla="*/ 0 h 3018734"/>
            <a:gd name="connsiteX2" fmla="*/ 2865856 w 2874211"/>
            <a:gd name="connsiteY2" fmla="*/ 2442200 h 3018734"/>
            <a:gd name="connsiteX3" fmla="*/ 2356184 w 2874211"/>
            <a:gd name="connsiteY3" fmla="*/ 3018734 h 3018734"/>
            <a:gd name="connsiteX4" fmla="*/ 0 w 2874211"/>
            <a:gd name="connsiteY4" fmla="*/ 2995640 h 3018734"/>
            <a:gd name="connsiteX5" fmla="*/ 1 w 2874211"/>
            <a:gd name="connsiteY5" fmla="*/ 10819 h 3018734"/>
            <a:gd name="connsiteX0" fmla="*/ 1 w 2874211"/>
            <a:gd name="connsiteY0" fmla="*/ 10819 h 2995640"/>
            <a:gd name="connsiteX1" fmla="*/ 2874211 w 2874211"/>
            <a:gd name="connsiteY1" fmla="*/ 0 h 2995640"/>
            <a:gd name="connsiteX2" fmla="*/ 2865856 w 2874211"/>
            <a:gd name="connsiteY2" fmla="*/ 2442200 h 2995640"/>
            <a:gd name="connsiteX3" fmla="*/ 2582485 w 2874211"/>
            <a:gd name="connsiteY3" fmla="*/ 2864594 h 2995640"/>
            <a:gd name="connsiteX4" fmla="*/ 0 w 2874211"/>
            <a:gd name="connsiteY4" fmla="*/ 2995640 h 2995640"/>
            <a:gd name="connsiteX5" fmla="*/ 1 w 2874211"/>
            <a:gd name="connsiteY5" fmla="*/ 10819 h 2995640"/>
            <a:gd name="connsiteX0" fmla="*/ 9053 w 2883263"/>
            <a:gd name="connsiteY0" fmla="*/ 10819 h 2864594"/>
            <a:gd name="connsiteX1" fmla="*/ 2883263 w 2883263"/>
            <a:gd name="connsiteY1" fmla="*/ 0 h 2864594"/>
            <a:gd name="connsiteX2" fmla="*/ 2874908 w 2883263"/>
            <a:gd name="connsiteY2" fmla="*/ 2442200 h 2864594"/>
            <a:gd name="connsiteX3" fmla="*/ 2591537 w 2883263"/>
            <a:gd name="connsiteY3" fmla="*/ 2864594 h 2864594"/>
            <a:gd name="connsiteX4" fmla="*/ 0 w 2883263"/>
            <a:gd name="connsiteY4" fmla="*/ 2858627 h 2864594"/>
            <a:gd name="connsiteX5" fmla="*/ 9053 w 2883263"/>
            <a:gd name="connsiteY5" fmla="*/ 10819 h 2864594"/>
            <a:gd name="connsiteX0" fmla="*/ 18105 w 2892315"/>
            <a:gd name="connsiteY0" fmla="*/ 10819 h 2884317"/>
            <a:gd name="connsiteX1" fmla="*/ 2892315 w 2892315"/>
            <a:gd name="connsiteY1" fmla="*/ 0 h 2884317"/>
            <a:gd name="connsiteX2" fmla="*/ 2883960 w 2892315"/>
            <a:gd name="connsiteY2" fmla="*/ 2442200 h 2884317"/>
            <a:gd name="connsiteX3" fmla="*/ 2600589 w 2892315"/>
            <a:gd name="connsiteY3" fmla="*/ 2864594 h 2884317"/>
            <a:gd name="connsiteX4" fmla="*/ 0 w 2892315"/>
            <a:gd name="connsiteY4" fmla="*/ 2884317 h 2884317"/>
            <a:gd name="connsiteX5" fmla="*/ 18105 w 2892315"/>
            <a:gd name="connsiteY5" fmla="*/ 10819 h 28843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892315" h="2884317">
              <a:moveTo>
                <a:pt x="18105" y="10819"/>
              </a:moveTo>
              <a:lnTo>
                <a:pt x="2892315" y="0"/>
              </a:lnTo>
              <a:lnTo>
                <a:pt x="2883960" y="2442200"/>
              </a:lnTo>
              <a:lnTo>
                <a:pt x="2600589" y="2864594"/>
              </a:lnTo>
              <a:lnTo>
                <a:pt x="0" y="2884317"/>
              </a:lnTo>
              <a:cubicBezTo>
                <a:pt x="0" y="1889377"/>
                <a:pt x="18105" y="1005759"/>
                <a:pt x="18105" y="10819"/>
              </a:cubicBezTo>
              <a:close/>
            </a:path>
          </a:pathLst>
        </a:custGeom>
        <a:noFill/>
        <a:ln>
          <a:solidFill>
            <a:schemeClr val="bg1">
              <a:lumMod val="95000"/>
            </a:schemeClr>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twoCellAnchor>
    <xdr:from>
      <xdr:col>8</xdr:col>
      <xdr:colOff>45357</xdr:colOff>
      <xdr:row>8</xdr:row>
      <xdr:rowOff>27780</xdr:rowOff>
    </xdr:from>
    <xdr:to>
      <xdr:col>16</xdr:col>
      <xdr:colOff>434475</xdr:colOff>
      <xdr:row>10</xdr:row>
      <xdr:rowOff>356142</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7359763" y="2694780"/>
          <a:ext cx="3822087" cy="1090362"/>
        </a:xfrm>
        <a:prstGeom prst="rect">
          <a:avLst/>
        </a:pr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twoCellAnchor>
    <xdr:from>
      <xdr:col>17</xdr:col>
      <xdr:colOff>63500</xdr:colOff>
      <xdr:row>11</xdr:row>
      <xdr:rowOff>63500</xdr:rowOff>
    </xdr:from>
    <xdr:to>
      <xdr:col>22</xdr:col>
      <xdr:colOff>435475</xdr:colOff>
      <xdr:row>20</xdr:row>
      <xdr:rowOff>28602</xdr:rowOff>
    </xdr:to>
    <xdr:sp macro="" textlink="">
      <xdr:nvSpPr>
        <xdr:cNvPr id="14" name="Freeform: Shape 13">
          <a:extLst>
            <a:ext uri="{FF2B5EF4-FFF2-40B4-BE49-F238E27FC236}">
              <a16:creationId xmlns:a16="http://schemas.microsoft.com/office/drawing/2014/main" id="{00000000-0008-0000-0200-00000E000000}"/>
            </a:ext>
          </a:extLst>
        </xdr:cNvPr>
        <xdr:cNvSpPr/>
      </xdr:nvSpPr>
      <xdr:spPr>
        <a:xfrm flipH="1">
          <a:off x="4408714" y="3111500"/>
          <a:ext cx="2685190" cy="2795388"/>
        </a:xfrm>
        <a:custGeom>
          <a:avLst/>
          <a:gdLst>
            <a:gd name="connsiteX0" fmla="*/ 50132 w 2949408"/>
            <a:gd name="connsiteY0" fmla="*/ 50132 h 3200066"/>
            <a:gd name="connsiteX1" fmla="*/ 2949408 w 2949408"/>
            <a:gd name="connsiteY1" fmla="*/ 0 h 3200066"/>
            <a:gd name="connsiteX2" fmla="*/ 2915987 w 2949408"/>
            <a:gd name="connsiteY2" fmla="*/ 2481513 h 3200066"/>
            <a:gd name="connsiteX3" fmla="*/ 2289342 w 2949408"/>
            <a:gd name="connsiteY3" fmla="*/ 3191711 h 3200066"/>
            <a:gd name="connsiteX4" fmla="*/ 0 w 2949408"/>
            <a:gd name="connsiteY4" fmla="*/ 3200066 h 3200066"/>
            <a:gd name="connsiteX5" fmla="*/ 50132 w 2949408"/>
            <a:gd name="connsiteY5" fmla="*/ 50132 h 3200066"/>
            <a:gd name="connsiteX0" fmla="*/ 0 w 2899276"/>
            <a:gd name="connsiteY0" fmla="*/ 50132 h 3223654"/>
            <a:gd name="connsiteX1" fmla="*/ 2899276 w 2899276"/>
            <a:gd name="connsiteY1" fmla="*/ 0 h 3223654"/>
            <a:gd name="connsiteX2" fmla="*/ 2865855 w 2899276"/>
            <a:gd name="connsiteY2" fmla="*/ 2481513 h 3223654"/>
            <a:gd name="connsiteX3" fmla="*/ 2239210 w 2899276"/>
            <a:gd name="connsiteY3" fmla="*/ 3191711 h 3223654"/>
            <a:gd name="connsiteX4" fmla="*/ 8355 w 2899276"/>
            <a:gd name="connsiteY4" fmla="*/ 3223654 h 3223654"/>
            <a:gd name="connsiteX5" fmla="*/ 0 w 2899276"/>
            <a:gd name="connsiteY5" fmla="*/ 50132 h 3223654"/>
            <a:gd name="connsiteX0" fmla="*/ 0 w 2874210"/>
            <a:gd name="connsiteY0" fmla="*/ 10819 h 3184341"/>
            <a:gd name="connsiteX1" fmla="*/ 2874210 w 2874210"/>
            <a:gd name="connsiteY1" fmla="*/ 0 h 3184341"/>
            <a:gd name="connsiteX2" fmla="*/ 2865855 w 2874210"/>
            <a:gd name="connsiteY2" fmla="*/ 2442200 h 3184341"/>
            <a:gd name="connsiteX3" fmla="*/ 2239210 w 2874210"/>
            <a:gd name="connsiteY3" fmla="*/ 3152398 h 3184341"/>
            <a:gd name="connsiteX4" fmla="*/ 8355 w 2874210"/>
            <a:gd name="connsiteY4" fmla="*/ 3184341 h 3184341"/>
            <a:gd name="connsiteX5" fmla="*/ 0 w 2874210"/>
            <a:gd name="connsiteY5" fmla="*/ 10819 h 3184341"/>
            <a:gd name="connsiteX0" fmla="*/ 0 w 2874210"/>
            <a:gd name="connsiteY0" fmla="*/ 10819 h 3184341"/>
            <a:gd name="connsiteX1" fmla="*/ 2874210 w 2874210"/>
            <a:gd name="connsiteY1" fmla="*/ 0 h 3184341"/>
            <a:gd name="connsiteX2" fmla="*/ 2865855 w 2874210"/>
            <a:gd name="connsiteY2" fmla="*/ 2442200 h 3184341"/>
            <a:gd name="connsiteX3" fmla="*/ 2356183 w 2874210"/>
            <a:gd name="connsiteY3" fmla="*/ 3018734 h 3184341"/>
            <a:gd name="connsiteX4" fmla="*/ 8355 w 2874210"/>
            <a:gd name="connsiteY4" fmla="*/ 3184341 h 3184341"/>
            <a:gd name="connsiteX5" fmla="*/ 0 w 2874210"/>
            <a:gd name="connsiteY5" fmla="*/ 10819 h 3184341"/>
            <a:gd name="connsiteX0" fmla="*/ 1 w 2874211"/>
            <a:gd name="connsiteY0" fmla="*/ 10819 h 3018734"/>
            <a:gd name="connsiteX1" fmla="*/ 2874211 w 2874211"/>
            <a:gd name="connsiteY1" fmla="*/ 0 h 3018734"/>
            <a:gd name="connsiteX2" fmla="*/ 2865856 w 2874211"/>
            <a:gd name="connsiteY2" fmla="*/ 2442200 h 3018734"/>
            <a:gd name="connsiteX3" fmla="*/ 2356184 w 2874211"/>
            <a:gd name="connsiteY3" fmla="*/ 3018734 h 3018734"/>
            <a:gd name="connsiteX4" fmla="*/ 0 w 2874211"/>
            <a:gd name="connsiteY4" fmla="*/ 2995640 h 3018734"/>
            <a:gd name="connsiteX5" fmla="*/ 1 w 2874211"/>
            <a:gd name="connsiteY5" fmla="*/ 10819 h 3018734"/>
            <a:gd name="connsiteX0" fmla="*/ 1 w 2874211"/>
            <a:gd name="connsiteY0" fmla="*/ 10819 h 2995640"/>
            <a:gd name="connsiteX1" fmla="*/ 2874211 w 2874211"/>
            <a:gd name="connsiteY1" fmla="*/ 0 h 2995640"/>
            <a:gd name="connsiteX2" fmla="*/ 2865856 w 2874211"/>
            <a:gd name="connsiteY2" fmla="*/ 2442200 h 2995640"/>
            <a:gd name="connsiteX3" fmla="*/ 2582485 w 2874211"/>
            <a:gd name="connsiteY3" fmla="*/ 2864594 h 2995640"/>
            <a:gd name="connsiteX4" fmla="*/ 0 w 2874211"/>
            <a:gd name="connsiteY4" fmla="*/ 2995640 h 2995640"/>
            <a:gd name="connsiteX5" fmla="*/ 1 w 2874211"/>
            <a:gd name="connsiteY5" fmla="*/ 10819 h 2995640"/>
            <a:gd name="connsiteX0" fmla="*/ 9053 w 2883263"/>
            <a:gd name="connsiteY0" fmla="*/ 10819 h 2864594"/>
            <a:gd name="connsiteX1" fmla="*/ 2883263 w 2883263"/>
            <a:gd name="connsiteY1" fmla="*/ 0 h 2864594"/>
            <a:gd name="connsiteX2" fmla="*/ 2874908 w 2883263"/>
            <a:gd name="connsiteY2" fmla="*/ 2442200 h 2864594"/>
            <a:gd name="connsiteX3" fmla="*/ 2591537 w 2883263"/>
            <a:gd name="connsiteY3" fmla="*/ 2864594 h 2864594"/>
            <a:gd name="connsiteX4" fmla="*/ 0 w 2883263"/>
            <a:gd name="connsiteY4" fmla="*/ 2858627 h 2864594"/>
            <a:gd name="connsiteX5" fmla="*/ 9053 w 2883263"/>
            <a:gd name="connsiteY5" fmla="*/ 10819 h 2864594"/>
            <a:gd name="connsiteX0" fmla="*/ 18105 w 2892315"/>
            <a:gd name="connsiteY0" fmla="*/ 10819 h 2884317"/>
            <a:gd name="connsiteX1" fmla="*/ 2892315 w 2892315"/>
            <a:gd name="connsiteY1" fmla="*/ 0 h 2884317"/>
            <a:gd name="connsiteX2" fmla="*/ 2883960 w 2892315"/>
            <a:gd name="connsiteY2" fmla="*/ 2442200 h 2884317"/>
            <a:gd name="connsiteX3" fmla="*/ 2600589 w 2892315"/>
            <a:gd name="connsiteY3" fmla="*/ 2864594 h 2884317"/>
            <a:gd name="connsiteX4" fmla="*/ 0 w 2892315"/>
            <a:gd name="connsiteY4" fmla="*/ 2884317 h 2884317"/>
            <a:gd name="connsiteX5" fmla="*/ 18105 w 2892315"/>
            <a:gd name="connsiteY5" fmla="*/ 10819 h 28843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892315" h="2884317">
              <a:moveTo>
                <a:pt x="18105" y="10819"/>
              </a:moveTo>
              <a:lnTo>
                <a:pt x="2892315" y="0"/>
              </a:lnTo>
              <a:lnTo>
                <a:pt x="2883960" y="2442200"/>
              </a:lnTo>
              <a:lnTo>
                <a:pt x="2600589" y="2864594"/>
              </a:lnTo>
              <a:lnTo>
                <a:pt x="0" y="2884317"/>
              </a:lnTo>
              <a:cubicBezTo>
                <a:pt x="0" y="1889377"/>
                <a:pt x="18105" y="1005759"/>
                <a:pt x="18105" y="10819"/>
              </a:cubicBezTo>
              <a:close/>
            </a:path>
          </a:pathLst>
        </a:custGeom>
        <a:noFill/>
        <a:ln>
          <a:solidFill>
            <a:schemeClr val="bg1">
              <a:lumMod val="95000"/>
            </a:schemeClr>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twoCellAnchor>
    <xdr:from>
      <xdr:col>34</xdr:col>
      <xdr:colOff>45357</xdr:colOff>
      <xdr:row>3</xdr:row>
      <xdr:rowOff>290286</xdr:rowOff>
    </xdr:from>
    <xdr:to>
      <xdr:col>39</xdr:col>
      <xdr:colOff>419791</xdr:colOff>
      <xdr:row>7</xdr:row>
      <xdr:rowOff>322369</xdr:rowOff>
    </xdr:to>
    <xdr:sp macro="" textlink="">
      <xdr:nvSpPr>
        <xdr:cNvPr id="16" name="Freeform: Shape 15">
          <a:extLst>
            <a:ext uri="{FF2B5EF4-FFF2-40B4-BE49-F238E27FC236}">
              <a16:creationId xmlns:a16="http://schemas.microsoft.com/office/drawing/2014/main" id="{00000000-0008-0000-0200-000010000000}"/>
            </a:ext>
          </a:extLst>
        </xdr:cNvPr>
        <xdr:cNvSpPr/>
      </xdr:nvSpPr>
      <xdr:spPr>
        <a:xfrm>
          <a:off x="11974286" y="290286"/>
          <a:ext cx="2687648" cy="1556083"/>
        </a:xfrm>
        <a:custGeom>
          <a:avLst/>
          <a:gdLst>
            <a:gd name="connsiteX0" fmla="*/ 1036052 w 3225131"/>
            <a:gd name="connsiteY0" fmla="*/ 476250 h 3208421"/>
            <a:gd name="connsiteX1" fmla="*/ 1671052 w 3225131"/>
            <a:gd name="connsiteY1" fmla="*/ 0 h 3208421"/>
            <a:gd name="connsiteX2" fmla="*/ 3216776 w 3225131"/>
            <a:gd name="connsiteY2" fmla="*/ 33421 h 3208421"/>
            <a:gd name="connsiteX3" fmla="*/ 3225131 w 3225131"/>
            <a:gd name="connsiteY3" fmla="*/ 2356184 h 3208421"/>
            <a:gd name="connsiteX4" fmla="*/ 1637631 w 3225131"/>
            <a:gd name="connsiteY4" fmla="*/ 2372895 h 3208421"/>
            <a:gd name="connsiteX5" fmla="*/ 584868 w 3225131"/>
            <a:gd name="connsiteY5" fmla="*/ 3208421 h 3208421"/>
            <a:gd name="connsiteX6" fmla="*/ 593223 w 3225131"/>
            <a:gd name="connsiteY6" fmla="*/ 2707105 h 3208421"/>
            <a:gd name="connsiteX7" fmla="*/ 0 w 3225131"/>
            <a:gd name="connsiteY7" fmla="*/ 2740526 h 3208421"/>
            <a:gd name="connsiteX8" fmla="*/ 1069473 w 3225131"/>
            <a:gd name="connsiteY8" fmla="*/ 1813092 h 3208421"/>
            <a:gd name="connsiteX9" fmla="*/ 1036052 w 3225131"/>
            <a:gd name="connsiteY9" fmla="*/ 476250 h 3208421"/>
            <a:gd name="connsiteX0" fmla="*/ 1036052 w 3225131"/>
            <a:gd name="connsiteY0" fmla="*/ 476250 h 3208421"/>
            <a:gd name="connsiteX1" fmla="*/ 1671052 w 3225131"/>
            <a:gd name="connsiteY1" fmla="*/ 0 h 3208421"/>
            <a:gd name="connsiteX2" fmla="*/ 3216776 w 3225131"/>
            <a:gd name="connsiteY2" fmla="*/ 8355 h 3208421"/>
            <a:gd name="connsiteX3" fmla="*/ 3225131 w 3225131"/>
            <a:gd name="connsiteY3" fmla="*/ 2356184 h 3208421"/>
            <a:gd name="connsiteX4" fmla="*/ 1637631 w 3225131"/>
            <a:gd name="connsiteY4" fmla="*/ 2372895 h 3208421"/>
            <a:gd name="connsiteX5" fmla="*/ 584868 w 3225131"/>
            <a:gd name="connsiteY5" fmla="*/ 3208421 h 3208421"/>
            <a:gd name="connsiteX6" fmla="*/ 593223 w 3225131"/>
            <a:gd name="connsiteY6" fmla="*/ 2707105 h 3208421"/>
            <a:gd name="connsiteX7" fmla="*/ 0 w 3225131"/>
            <a:gd name="connsiteY7" fmla="*/ 2740526 h 3208421"/>
            <a:gd name="connsiteX8" fmla="*/ 1069473 w 3225131"/>
            <a:gd name="connsiteY8" fmla="*/ 1813092 h 3208421"/>
            <a:gd name="connsiteX9" fmla="*/ 1036052 w 3225131"/>
            <a:gd name="connsiteY9" fmla="*/ 476250 h 3208421"/>
            <a:gd name="connsiteX0" fmla="*/ 1036052 w 3225131"/>
            <a:gd name="connsiteY0" fmla="*/ 476250 h 3208421"/>
            <a:gd name="connsiteX1" fmla="*/ 1671052 w 3225131"/>
            <a:gd name="connsiteY1" fmla="*/ 0 h 3208421"/>
            <a:gd name="connsiteX2" fmla="*/ 3216776 w 3225131"/>
            <a:gd name="connsiteY2" fmla="*/ 8355 h 3208421"/>
            <a:gd name="connsiteX3" fmla="*/ 3225131 w 3225131"/>
            <a:gd name="connsiteY3" fmla="*/ 2356184 h 3208421"/>
            <a:gd name="connsiteX4" fmla="*/ 1637631 w 3225131"/>
            <a:gd name="connsiteY4" fmla="*/ 2372895 h 3208421"/>
            <a:gd name="connsiteX5" fmla="*/ 584868 w 3225131"/>
            <a:gd name="connsiteY5" fmla="*/ 3208421 h 3208421"/>
            <a:gd name="connsiteX6" fmla="*/ 593223 w 3225131"/>
            <a:gd name="connsiteY6" fmla="*/ 2740526 h 3208421"/>
            <a:gd name="connsiteX7" fmla="*/ 0 w 3225131"/>
            <a:gd name="connsiteY7" fmla="*/ 2740526 h 3208421"/>
            <a:gd name="connsiteX8" fmla="*/ 1069473 w 3225131"/>
            <a:gd name="connsiteY8" fmla="*/ 1813092 h 3208421"/>
            <a:gd name="connsiteX9" fmla="*/ 1036052 w 3225131"/>
            <a:gd name="connsiteY9" fmla="*/ 476250 h 3208421"/>
            <a:gd name="connsiteX0" fmla="*/ 1077829 w 3266908"/>
            <a:gd name="connsiteY0" fmla="*/ 476250 h 3208421"/>
            <a:gd name="connsiteX1" fmla="*/ 1712829 w 3266908"/>
            <a:gd name="connsiteY1" fmla="*/ 0 h 3208421"/>
            <a:gd name="connsiteX2" fmla="*/ 3258553 w 3266908"/>
            <a:gd name="connsiteY2" fmla="*/ 8355 h 3208421"/>
            <a:gd name="connsiteX3" fmla="*/ 3266908 w 3266908"/>
            <a:gd name="connsiteY3" fmla="*/ 2356184 h 3208421"/>
            <a:gd name="connsiteX4" fmla="*/ 1679408 w 3266908"/>
            <a:gd name="connsiteY4" fmla="*/ 2372895 h 3208421"/>
            <a:gd name="connsiteX5" fmla="*/ 626645 w 3266908"/>
            <a:gd name="connsiteY5" fmla="*/ 3208421 h 3208421"/>
            <a:gd name="connsiteX6" fmla="*/ 635000 w 3266908"/>
            <a:gd name="connsiteY6" fmla="*/ 2740526 h 3208421"/>
            <a:gd name="connsiteX7" fmla="*/ 0 w 3266908"/>
            <a:gd name="connsiteY7" fmla="*/ 2748881 h 3208421"/>
            <a:gd name="connsiteX8" fmla="*/ 1111250 w 3266908"/>
            <a:gd name="connsiteY8" fmla="*/ 1813092 h 3208421"/>
            <a:gd name="connsiteX9" fmla="*/ 1077829 w 3266908"/>
            <a:gd name="connsiteY9" fmla="*/ 476250 h 3208421"/>
            <a:gd name="connsiteX0" fmla="*/ 1077829 w 3266908"/>
            <a:gd name="connsiteY0" fmla="*/ 476250 h 3208421"/>
            <a:gd name="connsiteX1" fmla="*/ 1712829 w 3266908"/>
            <a:gd name="connsiteY1" fmla="*/ 0 h 3208421"/>
            <a:gd name="connsiteX2" fmla="*/ 3258553 w 3266908"/>
            <a:gd name="connsiteY2" fmla="*/ 8355 h 3208421"/>
            <a:gd name="connsiteX3" fmla="*/ 3266908 w 3266908"/>
            <a:gd name="connsiteY3" fmla="*/ 2356184 h 3208421"/>
            <a:gd name="connsiteX4" fmla="*/ 1679408 w 3266908"/>
            <a:gd name="connsiteY4" fmla="*/ 2372895 h 3208421"/>
            <a:gd name="connsiteX5" fmla="*/ 626645 w 3266908"/>
            <a:gd name="connsiteY5" fmla="*/ 3208421 h 3208421"/>
            <a:gd name="connsiteX6" fmla="*/ 626645 w 3266908"/>
            <a:gd name="connsiteY6" fmla="*/ 2765592 h 3208421"/>
            <a:gd name="connsiteX7" fmla="*/ 0 w 3266908"/>
            <a:gd name="connsiteY7" fmla="*/ 2748881 h 3208421"/>
            <a:gd name="connsiteX8" fmla="*/ 1111250 w 3266908"/>
            <a:gd name="connsiteY8" fmla="*/ 1813092 h 3208421"/>
            <a:gd name="connsiteX9" fmla="*/ 1077829 w 3266908"/>
            <a:gd name="connsiteY9" fmla="*/ 476250 h 3208421"/>
            <a:gd name="connsiteX0" fmla="*/ 1102579 w 3291658"/>
            <a:gd name="connsiteY0" fmla="*/ 476250 h 3208421"/>
            <a:gd name="connsiteX1" fmla="*/ 1737579 w 3291658"/>
            <a:gd name="connsiteY1" fmla="*/ 0 h 3208421"/>
            <a:gd name="connsiteX2" fmla="*/ 3283303 w 3291658"/>
            <a:gd name="connsiteY2" fmla="*/ 8355 h 3208421"/>
            <a:gd name="connsiteX3" fmla="*/ 3291658 w 3291658"/>
            <a:gd name="connsiteY3" fmla="*/ 2356184 h 3208421"/>
            <a:gd name="connsiteX4" fmla="*/ 1704158 w 3291658"/>
            <a:gd name="connsiteY4" fmla="*/ 2372895 h 3208421"/>
            <a:gd name="connsiteX5" fmla="*/ 651395 w 3291658"/>
            <a:gd name="connsiteY5" fmla="*/ 3208421 h 3208421"/>
            <a:gd name="connsiteX6" fmla="*/ 651395 w 3291658"/>
            <a:gd name="connsiteY6" fmla="*/ 2765592 h 3208421"/>
            <a:gd name="connsiteX7" fmla="*/ 0 w 3291658"/>
            <a:gd name="connsiteY7" fmla="*/ 2773946 h 3208421"/>
            <a:gd name="connsiteX8" fmla="*/ 1136000 w 3291658"/>
            <a:gd name="connsiteY8" fmla="*/ 1813092 h 3208421"/>
            <a:gd name="connsiteX9" fmla="*/ 1102579 w 3291658"/>
            <a:gd name="connsiteY9" fmla="*/ 476250 h 3208421"/>
            <a:gd name="connsiteX0" fmla="*/ 1102579 w 3291658"/>
            <a:gd name="connsiteY0" fmla="*/ 467895 h 3200066"/>
            <a:gd name="connsiteX1" fmla="*/ 1547834 w 3291658"/>
            <a:gd name="connsiteY1" fmla="*/ 41777 h 3200066"/>
            <a:gd name="connsiteX2" fmla="*/ 3283303 w 3291658"/>
            <a:gd name="connsiteY2" fmla="*/ 0 h 3200066"/>
            <a:gd name="connsiteX3" fmla="*/ 3291658 w 3291658"/>
            <a:gd name="connsiteY3" fmla="*/ 2347829 h 3200066"/>
            <a:gd name="connsiteX4" fmla="*/ 1704158 w 3291658"/>
            <a:gd name="connsiteY4" fmla="*/ 2364540 h 3200066"/>
            <a:gd name="connsiteX5" fmla="*/ 651395 w 3291658"/>
            <a:gd name="connsiteY5" fmla="*/ 3200066 h 3200066"/>
            <a:gd name="connsiteX6" fmla="*/ 651395 w 3291658"/>
            <a:gd name="connsiteY6" fmla="*/ 2757237 h 3200066"/>
            <a:gd name="connsiteX7" fmla="*/ 0 w 3291658"/>
            <a:gd name="connsiteY7" fmla="*/ 2765591 h 3200066"/>
            <a:gd name="connsiteX8" fmla="*/ 1136000 w 3291658"/>
            <a:gd name="connsiteY8" fmla="*/ 1804737 h 3200066"/>
            <a:gd name="connsiteX9" fmla="*/ 1102579 w 3291658"/>
            <a:gd name="connsiteY9" fmla="*/ 467895 h 3200066"/>
            <a:gd name="connsiteX0" fmla="*/ 1102579 w 3291658"/>
            <a:gd name="connsiteY0" fmla="*/ 467895 h 3200066"/>
            <a:gd name="connsiteX1" fmla="*/ 1473586 w 3291658"/>
            <a:gd name="connsiteY1" fmla="*/ 50132 h 3200066"/>
            <a:gd name="connsiteX2" fmla="*/ 3283303 w 3291658"/>
            <a:gd name="connsiteY2" fmla="*/ 0 h 3200066"/>
            <a:gd name="connsiteX3" fmla="*/ 3291658 w 3291658"/>
            <a:gd name="connsiteY3" fmla="*/ 2347829 h 3200066"/>
            <a:gd name="connsiteX4" fmla="*/ 1704158 w 3291658"/>
            <a:gd name="connsiteY4" fmla="*/ 2364540 h 3200066"/>
            <a:gd name="connsiteX5" fmla="*/ 651395 w 3291658"/>
            <a:gd name="connsiteY5" fmla="*/ 3200066 h 3200066"/>
            <a:gd name="connsiteX6" fmla="*/ 651395 w 3291658"/>
            <a:gd name="connsiteY6" fmla="*/ 2757237 h 3200066"/>
            <a:gd name="connsiteX7" fmla="*/ 0 w 3291658"/>
            <a:gd name="connsiteY7" fmla="*/ 2765591 h 3200066"/>
            <a:gd name="connsiteX8" fmla="*/ 1136000 w 3291658"/>
            <a:gd name="connsiteY8" fmla="*/ 1804737 h 3200066"/>
            <a:gd name="connsiteX9" fmla="*/ 1102579 w 3291658"/>
            <a:gd name="connsiteY9" fmla="*/ 467895 h 3200066"/>
            <a:gd name="connsiteX0" fmla="*/ 1102579 w 3291658"/>
            <a:gd name="connsiteY0" fmla="*/ 467895 h 3200066"/>
            <a:gd name="connsiteX1" fmla="*/ 1498336 w 3291658"/>
            <a:gd name="connsiteY1" fmla="*/ 33421 h 3200066"/>
            <a:gd name="connsiteX2" fmla="*/ 3283303 w 3291658"/>
            <a:gd name="connsiteY2" fmla="*/ 0 h 3200066"/>
            <a:gd name="connsiteX3" fmla="*/ 3291658 w 3291658"/>
            <a:gd name="connsiteY3" fmla="*/ 2347829 h 3200066"/>
            <a:gd name="connsiteX4" fmla="*/ 1704158 w 3291658"/>
            <a:gd name="connsiteY4" fmla="*/ 2364540 h 3200066"/>
            <a:gd name="connsiteX5" fmla="*/ 651395 w 3291658"/>
            <a:gd name="connsiteY5" fmla="*/ 3200066 h 3200066"/>
            <a:gd name="connsiteX6" fmla="*/ 651395 w 3291658"/>
            <a:gd name="connsiteY6" fmla="*/ 2757237 h 3200066"/>
            <a:gd name="connsiteX7" fmla="*/ 0 w 3291658"/>
            <a:gd name="connsiteY7" fmla="*/ 2765591 h 3200066"/>
            <a:gd name="connsiteX8" fmla="*/ 1136000 w 3291658"/>
            <a:gd name="connsiteY8" fmla="*/ 1804737 h 3200066"/>
            <a:gd name="connsiteX9" fmla="*/ 1102579 w 3291658"/>
            <a:gd name="connsiteY9" fmla="*/ 467895 h 3200066"/>
            <a:gd name="connsiteX0" fmla="*/ 1102579 w 3291658"/>
            <a:gd name="connsiteY0" fmla="*/ 434474 h 3166645"/>
            <a:gd name="connsiteX1" fmla="*/ 1498336 w 3291658"/>
            <a:gd name="connsiteY1" fmla="*/ 0 h 3166645"/>
            <a:gd name="connsiteX2" fmla="*/ 3283303 w 3291658"/>
            <a:gd name="connsiteY2" fmla="*/ 16711 h 3166645"/>
            <a:gd name="connsiteX3" fmla="*/ 3291658 w 3291658"/>
            <a:gd name="connsiteY3" fmla="*/ 2314408 h 3166645"/>
            <a:gd name="connsiteX4" fmla="*/ 1704158 w 3291658"/>
            <a:gd name="connsiteY4" fmla="*/ 2331119 h 3166645"/>
            <a:gd name="connsiteX5" fmla="*/ 651395 w 3291658"/>
            <a:gd name="connsiteY5" fmla="*/ 3166645 h 3166645"/>
            <a:gd name="connsiteX6" fmla="*/ 651395 w 3291658"/>
            <a:gd name="connsiteY6" fmla="*/ 2723816 h 3166645"/>
            <a:gd name="connsiteX7" fmla="*/ 0 w 3291658"/>
            <a:gd name="connsiteY7" fmla="*/ 2732170 h 3166645"/>
            <a:gd name="connsiteX8" fmla="*/ 1136000 w 3291658"/>
            <a:gd name="connsiteY8" fmla="*/ 1771316 h 3166645"/>
            <a:gd name="connsiteX9" fmla="*/ 1102579 w 3291658"/>
            <a:gd name="connsiteY9" fmla="*/ 434474 h 3166645"/>
            <a:gd name="connsiteX0" fmla="*/ 1102579 w 3291658"/>
            <a:gd name="connsiteY0" fmla="*/ 434474 h 3166645"/>
            <a:gd name="connsiteX1" fmla="*/ 1498336 w 3291658"/>
            <a:gd name="connsiteY1" fmla="*/ 0 h 3166645"/>
            <a:gd name="connsiteX2" fmla="*/ 3291552 w 3291658"/>
            <a:gd name="connsiteY2" fmla="*/ 8356 h 3166645"/>
            <a:gd name="connsiteX3" fmla="*/ 3291658 w 3291658"/>
            <a:gd name="connsiteY3" fmla="*/ 2314408 h 3166645"/>
            <a:gd name="connsiteX4" fmla="*/ 1704158 w 3291658"/>
            <a:gd name="connsiteY4" fmla="*/ 2331119 h 3166645"/>
            <a:gd name="connsiteX5" fmla="*/ 651395 w 3291658"/>
            <a:gd name="connsiteY5" fmla="*/ 3166645 h 3166645"/>
            <a:gd name="connsiteX6" fmla="*/ 651395 w 3291658"/>
            <a:gd name="connsiteY6" fmla="*/ 2723816 h 3166645"/>
            <a:gd name="connsiteX7" fmla="*/ 0 w 3291658"/>
            <a:gd name="connsiteY7" fmla="*/ 2732170 h 3166645"/>
            <a:gd name="connsiteX8" fmla="*/ 1136000 w 3291658"/>
            <a:gd name="connsiteY8" fmla="*/ 1771316 h 3166645"/>
            <a:gd name="connsiteX9" fmla="*/ 1102579 w 3291658"/>
            <a:gd name="connsiteY9" fmla="*/ 434474 h 3166645"/>
            <a:gd name="connsiteX0" fmla="*/ 451184 w 2640263"/>
            <a:gd name="connsiteY0" fmla="*/ 434474 h 3166645"/>
            <a:gd name="connsiteX1" fmla="*/ 846941 w 2640263"/>
            <a:gd name="connsiteY1" fmla="*/ 0 h 3166645"/>
            <a:gd name="connsiteX2" fmla="*/ 2640157 w 2640263"/>
            <a:gd name="connsiteY2" fmla="*/ 8356 h 3166645"/>
            <a:gd name="connsiteX3" fmla="*/ 2640263 w 2640263"/>
            <a:gd name="connsiteY3" fmla="*/ 2314408 h 3166645"/>
            <a:gd name="connsiteX4" fmla="*/ 1052763 w 2640263"/>
            <a:gd name="connsiteY4" fmla="*/ 2331119 h 3166645"/>
            <a:gd name="connsiteX5" fmla="*/ 0 w 2640263"/>
            <a:gd name="connsiteY5" fmla="*/ 3166645 h 3166645"/>
            <a:gd name="connsiteX6" fmla="*/ 0 w 2640263"/>
            <a:gd name="connsiteY6" fmla="*/ 2723816 h 3166645"/>
            <a:gd name="connsiteX7" fmla="*/ 16837 w 2640263"/>
            <a:gd name="connsiteY7" fmla="*/ 1704472 h 3166645"/>
            <a:gd name="connsiteX8" fmla="*/ 484605 w 2640263"/>
            <a:gd name="connsiteY8" fmla="*/ 1771316 h 3166645"/>
            <a:gd name="connsiteX9" fmla="*/ 451184 w 2640263"/>
            <a:gd name="connsiteY9" fmla="*/ 434474 h 3166645"/>
            <a:gd name="connsiteX0" fmla="*/ 451184 w 2640263"/>
            <a:gd name="connsiteY0" fmla="*/ 434474 h 3166645"/>
            <a:gd name="connsiteX1" fmla="*/ 846941 w 2640263"/>
            <a:gd name="connsiteY1" fmla="*/ 0 h 3166645"/>
            <a:gd name="connsiteX2" fmla="*/ 2640157 w 2640263"/>
            <a:gd name="connsiteY2" fmla="*/ 8356 h 3166645"/>
            <a:gd name="connsiteX3" fmla="*/ 2640263 w 2640263"/>
            <a:gd name="connsiteY3" fmla="*/ 2314408 h 3166645"/>
            <a:gd name="connsiteX4" fmla="*/ 1052763 w 2640263"/>
            <a:gd name="connsiteY4" fmla="*/ 2331119 h 3166645"/>
            <a:gd name="connsiteX5" fmla="*/ 0 w 2640263"/>
            <a:gd name="connsiteY5" fmla="*/ 3166645 h 3166645"/>
            <a:gd name="connsiteX6" fmla="*/ 0 w 2640263"/>
            <a:gd name="connsiteY6" fmla="*/ 2723816 h 3166645"/>
            <a:gd name="connsiteX7" fmla="*/ 16837 w 2640263"/>
            <a:gd name="connsiteY7" fmla="*/ 1704472 h 3166645"/>
            <a:gd name="connsiteX8" fmla="*/ 476356 w 2640263"/>
            <a:gd name="connsiteY8" fmla="*/ 1662697 h 3166645"/>
            <a:gd name="connsiteX9" fmla="*/ 451184 w 2640263"/>
            <a:gd name="connsiteY9" fmla="*/ 434474 h 3166645"/>
            <a:gd name="connsiteX0" fmla="*/ 467346 w 2656425"/>
            <a:gd name="connsiteY0" fmla="*/ 434474 h 3166645"/>
            <a:gd name="connsiteX1" fmla="*/ 863103 w 2656425"/>
            <a:gd name="connsiteY1" fmla="*/ 0 h 3166645"/>
            <a:gd name="connsiteX2" fmla="*/ 2656319 w 2656425"/>
            <a:gd name="connsiteY2" fmla="*/ 8356 h 3166645"/>
            <a:gd name="connsiteX3" fmla="*/ 2656425 w 2656425"/>
            <a:gd name="connsiteY3" fmla="*/ 2314408 h 3166645"/>
            <a:gd name="connsiteX4" fmla="*/ 1068925 w 2656425"/>
            <a:gd name="connsiteY4" fmla="*/ 2331119 h 3166645"/>
            <a:gd name="connsiteX5" fmla="*/ 16162 w 2656425"/>
            <a:gd name="connsiteY5" fmla="*/ 3166645 h 3166645"/>
            <a:gd name="connsiteX6" fmla="*/ 16162 w 2656425"/>
            <a:gd name="connsiteY6" fmla="*/ 2723816 h 3166645"/>
            <a:gd name="connsiteX7" fmla="*/ 0 w 2656425"/>
            <a:gd name="connsiteY7" fmla="*/ 1687762 h 3166645"/>
            <a:gd name="connsiteX8" fmla="*/ 492518 w 2656425"/>
            <a:gd name="connsiteY8" fmla="*/ 1662697 h 3166645"/>
            <a:gd name="connsiteX9" fmla="*/ 467346 w 2656425"/>
            <a:gd name="connsiteY9" fmla="*/ 434474 h 3166645"/>
            <a:gd name="connsiteX0" fmla="*/ 467346 w 2656425"/>
            <a:gd name="connsiteY0" fmla="*/ 434474 h 2832435"/>
            <a:gd name="connsiteX1" fmla="*/ 863103 w 2656425"/>
            <a:gd name="connsiteY1" fmla="*/ 0 h 2832435"/>
            <a:gd name="connsiteX2" fmla="*/ 2656319 w 2656425"/>
            <a:gd name="connsiteY2" fmla="*/ 8356 h 2832435"/>
            <a:gd name="connsiteX3" fmla="*/ 2656425 w 2656425"/>
            <a:gd name="connsiteY3" fmla="*/ 2314408 h 2832435"/>
            <a:gd name="connsiteX4" fmla="*/ 1068925 w 2656425"/>
            <a:gd name="connsiteY4" fmla="*/ 2331119 h 2832435"/>
            <a:gd name="connsiteX5" fmla="*/ 461650 w 2656425"/>
            <a:gd name="connsiteY5" fmla="*/ 2832435 h 2832435"/>
            <a:gd name="connsiteX6" fmla="*/ 16162 w 2656425"/>
            <a:gd name="connsiteY6" fmla="*/ 2723816 h 2832435"/>
            <a:gd name="connsiteX7" fmla="*/ 0 w 2656425"/>
            <a:gd name="connsiteY7" fmla="*/ 1687762 h 2832435"/>
            <a:gd name="connsiteX8" fmla="*/ 492518 w 2656425"/>
            <a:gd name="connsiteY8" fmla="*/ 1662697 h 2832435"/>
            <a:gd name="connsiteX9" fmla="*/ 467346 w 2656425"/>
            <a:gd name="connsiteY9" fmla="*/ 434474 h 2832435"/>
            <a:gd name="connsiteX0" fmla="*/ 467346 w 2656425"/>
            <a:gd name="connsiteY0" fmla="*/ 434474 h 2723816"/>
            <a:gd name="connsiteX1" fmla="*/ 863103 w 2656425"/>
            <a:gd name="connsiteY1" fmla="*/ 0 h 2723816"/>
            <a:gd name="connsiteX2" fmla="*/ 2656319 w 2656425"/>
            <a:gd name="connsiteY2" fmla="*/ 8356 h 2723816"/>
            <a:gd name="connsiteX3" fmla="*/ 2656425 w 2656425"/>
            <a:gd name="connsiteY3" fmla="*/ 2314408 h 2723816"/>
            <a:gd name="connsiteX4" fmla="*/ 1068925 w 2656425"/>
            <a:gd name="connsiteY4" fmla="*/ 2331119 h 2723816"/>
            <a:gd name="connsiteX5" fmla="*/ 1286626 w 2656425"/>
            <a:gd name="connsiteY5" fmla="*/ 2707107 h 2723816"/>
            <a:gd name="connsiteX6" fmla="*/ 16162 w 2656425"/>
            <a:gd name="connsiteY6" fmla="*/ 2723816 h 2723816"/>
            <a:gd name="connsiteX7" fmla="*/ 0 w 2656425"/>
            <a:gd name="connsiteY7" fmla="*/ 1687762 h 2723816"/>
            <a:gd name="connsiteX8" fmla="*/ 492518 w 2656425"/>
            <a:gd name="connsiteY8" fmla="*/ 1662697 h 2723816"/>
            <a:gd name="connsiteX9" fmla="*/ 467346 w 2656425"/>
            <a:gd name="connsiteY9" fmla="*/ 434474 h 2723816"/>
            <a:gd name="connsiteX0" fmla="*/ 467346 w 2656425"/>
            <a:gd name="connsiteY0" fmla="*/ 434474 h 2723816"/>
            <a:gd name="connsiteX1" fmla="*/ 863103 w 2656425"/>
            <a:gd name="connsiteY1" fmla="*/ 0 h 2723816"/>
            <a:gd name="connsiteX2" fmla="*/ 2656319 w 2656425"/>
            <a:gd name="connsiteY2" fmla="*/ 8356 h 2723816"/>
            <a:gd name="connsiteX3" fmla="*/ 2656425 w 2656425"/>
            <a:gd name="connsiteY3" fmla="*/ 2314408 h 2723816"/>
            <a:gd name="connsiteX4" fmla="*/ 1341168 w 2656425"/>
            <a:gd name="connsiteY4" fmla="*/ 2339475 h 2723816"/>
            <a:gd name="connsiteX5" fmla="*/ 1286626 w 2656425"/>
            <a:gd name="connsiteY5" fmla="*/ 2707107 h 2723816"/>
            <a:gd name="connsiteX6" fmla="*/ 16162 w 2656425"/>
            <a:gd name="connsiteY6" fmla="*/ 2723816 h 2723816"/>
            <a:gd name="connsiteX7" fmla="*/ 0 w 2656425"/>
            <a:gd name="connsiteY7" fmla="*/ 1687762 h 2723816"/>
            <a:gd name="connsiteX8" fmla="*/ 492518 w 2656425"/>
            <a:gd name="connsiteY8" fmla="*/ 1662697 h 2723816"/>
            <a:gd name="connsiteX9" fmla="*/ 467346 w 265642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332918 w 2648175"/>
            <a:gd name="connsiteY4" fmla="*/ 2339475 h 2723816"/>
            <a:gd name="connsiteX5" fmla="*/ 1278376 w 2648175"/>
            <a:gd name="connsiteY5" fmla="*/ 2707107 h 2723816"/>
            <a:gd name="connsiteX6" fmla="*/ 7912 w 2648175"/>
            <a:gd name="connsiteY6" fmla="*/ 2723816 h 2723816"/>
            <a:gd name="connsiteX7" fmla="*/ 0 w 2648175"/>
            <a:gd name="connsiteY7" fmla="*/ 1604210 h 2723816"/>
            <a:gd name="connsiteX8" fmla="*/ 484268 w 2648175"/>
            <a:gd name="connsiteY8" fmla="*/ 1662697 h 2723816"/>
            <a:gd name="connsiteX9" fmla="*/ 459096 w 264817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332918 w 2648175"/>
            <a:gd name="connsiteY4" fmla="*/ 2339475 h 2723816"/>
            <a:gd name="connsiteX5" fmla="*/ 1278376 w 2648175"/>
            <a:gd name="connsiteY5" fmla="*/ 2707107 h 2723816"/>
            <a:gd name="connsiteX6" fmla="*/ 7912 w 2648175"/>
            <a:gd name="connsiteY6" fmla="*/ 2723816 h 2723816"/>
            <a:gd name="connsiteX7" fmla="*/ 0 w 2648175"/>
            <a:gd name="connsiteY7" fmla="*/ 1604210 h 2723816"/>
            <a:gd name="connsiteX8" fmla="*/ 509018 w 2648175"/>
            <a:gd name="connsiteY8" fmla="*/ 1629276 h 2723816"/>
            <a:gd name="connsiteX9" fmla="*/ 459096 w 264817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263008 w 2648175"/>
            <a:gd name="connsiteY4" fmla="*/ 2331469 h 2723816"/>
            <a:gd name="connsiteX5" fmla="*/ 1278376 w 2648175"/>
            <a:gd name="connsiteY5" fmla="*/ 2707107 h 2723816"/>
            <a:gd name="connsiteX6" fmla="*/ 7912 w 2648175"/>
            <a:gd name="connsiteY6" fmla="*/ 2723816 h 2723816"/>
            <a:gd name="connsiteX7" fmla="*/ 0 w 2648175"/>
            <a:gd name="connsiteY7" fmla="*/ 1604210 h 2723816"/>
            <a:gd name="connsiteX8" fmla="*/ 509018 w 2648175"/>
            <a:gd name="connsiteY8" fmla="*/ 1629276 h 2723816"/>
            <a:gd name="connsiteX9" fmla="*/ 459096 w 264817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263008 w 2648175"/>
            <a:gd name="connsiteY4" fmla="*/ 2331469 h 2723816"/>
            <a:gd name="connsiteX5" fmla="*/ 1258957 w 2648175"/>
            <a:gd name="connsiteY5" fmla="*/ 2707107 h 2723816"/>
            <a:gd name="connsiteX6" fmla="*/ 7912 w 2648175"/>
            <a:gd name="connsiteY6" fmla="*/ 2723816 h 2723816"/>
            <a:gd name="connsiteX7" fmla="*/ 0 w 2648175"/>
            <a:gd name="connsiteY7" fmla="*/ 1604210 h 2723816"/>
            <a:gd name="connsiteX8" fmla="*/ 509018 w 2648175"/>
            <a:gd name="connsiteY8" fmla="*/ 1629276 h 2723816"/>
            <a:gd name="connsiteX9" fmla="*/ 459096 w 2648175"/>
            <a:gd name="connsiteY9" fmla="*/ 434474 h 2723816"/>
            <a:gd name="connsiteX0" fmla="*/ 451963 w 2641042"/>
            <a:gd name="connsiteY0" fmla="*/ 434474 h 2723816"/>
            <a:gd name="connsiteX1" fmla="*/ 847720 w 2641042"/>
            <a:gd name="connsiteY1" fmla="*/ 0 h 2723816"/>
            <a:gd name="connsiteX2" fmla="*/ 2640936 w 2641042"/>
            <a:gd name="connsiteY2" fmla="*/ 8356 h 2723816"/>
            <a:gd name="connsiteX3" fmla="*/ 2641042 w 2641042"/>
            <a:gd name="connsiteY3" fmla="*/ 2314408 h 2723816"/>
            <a:gd name="connsiteX4" fmla="*/ 1255875 w 2641042"/>
            <a:gd name="connsiteY4" fmla="*/ 2331469 h 2723816"/>
            <a:gd name="connsiteX5" fmla="*/ 1251824 w 2641042"/>
            <a:gd name="connsiteY5" fmla="*/ 2707107 h 2723816"/>
            <a:gd name="connsiteX6" fmla="*/ 779 w 2641042"/>
            <a:gd name="connsiteY6" fmla="*/ 2723816 h 2723816"/>
            <a:gd name="connsiteX7" fmla="*/ 634 w 2641042"/>
            <a:gd name="connsiteY7" fmla="*/ 1664256 h 2723816"/>
            <a:gd name="connsiteX8" fmla="*/ 501885 w 2641042"/>
            <a:gd name="connsiteY8" fmla="*/ 1629276 h 2723816"/>
            <a:gd name="connsiteX9" fmla="*/ 451963 w 2641042"/>
            <a:gd name="connsiteY9" fmla="*/ 434474 h 2723816"/>
            <a:gd name="connsiteX0" fmla="*/ 451963 w 2641042"/>
            <a:gd name="connsiteY0" fmla="*/ 434474 h 2723816"/>
            <a:gd name="connsiteX1" fmla="*/ 847720 w 2641042"/>
            <a:gd name="connsiteY1" fmla="*/ 0 h 2723816"/>
            <a:gd name="connsiteX2" fmla="*/ 2640936 w 2641042"/>
            <a:gd name="connsiteY2" fmla="*/ 8356 h 2723816"/>
            <a:gd name="connsiteX3" fmla="*/ 2641042 w 2641042"/>
            <a:gd name="connsiteY3" fmla="*/ 2314408 h 2723816"/>
            <a:gd name="connsiteX4" fmla="*/ 1255875 w 2641042"/>
            <a:gd name="connsiteY4" fmla="*/ 2331469 h 2723816"/>
            <a:gd name="connsiteX5" fmla="*/ 1251824 w 2641042"/>
            <a:gd name="connsiteY5" fmla="*/ 2707107 h 2723816"/>
            <a:gd name="connsiteX6" fmla="*/ 779 w 2641042"/>
            <a:gd name="connsiteY6" fmla="*/ 2723816 h 2723816"/>
            <a:gd name="connsiteX7" fmla="*/ 634 w 2641042"/>
            <a:gd name="connsiteY7" fmla="*/ 1664256 h 2723816"/>
            <a:gd name="connsiteX8" fmla="*/ 486350 w 2641042"/>
            <a:gd name="connsiteY8" fmla="*/ 1649292 h 2723816"/>
            <a:gd name="connsiteX9" fmla="*/ 451963 w 264104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9125 w 2644292"/>
            <a:gd name="connsiteY4" fmla="*/ 2331469 h 2723816"/>
            <a:gd name="connsiteX5" fmla="*/ 1255074 w 2644292"/>
            <a:gd name="connsiteY5" fmla="*/ 2707107 h 2723816"/>
            <a:gd name="connsiteX6" fmla="*/ 4029 w 2644292"/>
            <a:gd name="connsiteY6" fmla="*/ 2723816 h 2723816"/>
            <a:gd name="connsiteX7" fmla="*/ 0 w 2644292"/>
            <a:gd name="connsiteY7" fmla="*/ 1640238 h 2723816"/>
            <a:gd name="connsiteX8" fmla="*/ 489600 w 2644292"/>
            <a:gd name="connsiteY8" fmla="*/ 1649292 h 2723816"/>
            <a:gd name="connsiteX9" fmla="*/ 455213 w 264429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9125 w 2644292"/>
            <a:gd name="connsiteY4" fmla="*/ 2331469 h 2723816"/>
            <a:gd name="connsiteX5" fmla="*/ 1255074 w 2644292"/>
            <a:gd name="connsiteY5" fmla="*/ 2707107 h 2723816"/>
            <a:gd name="connsiteX6" fmla="*/ 4029 w 2644292"/>
            <a:gd name="connsiteY6" fmla="*/ 2723816 h 2723816"/>
            <a:gd name="connsiteX7" fmla="*/ 0 w 2644292"/>
            <a:gd name="connsiteY7" fmla="*/ 1640238 h 2723816"/>
            <a:gd name="connsiteX8" fmla="*/ 481833 w 2644292"/>
            <a:gd name="connsiteY8" fmla="*/ 1617267 h 2723816"/>
            <a:gd name="connsiteX9" fmla="*/ 455213 w 264429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9125 w 2644292"/>
            <a:gd name="connsiteY4" fmla="*/ 2331469 h 2723816"/>
            <a:gd name="connsiteX5" fmla="*/ 1255074 w 2644292"/>
            <a:gd name="connsiteY5" fmla="*/ 2707107 h 2723816"/>
            <a:gd name="connsiteX6" fmla="*/ 4029 w 2644292"/>
            <a:gd name="connsiteY6" fmla="*/ 2723816 h 2723816"/>
            <a:gd name="connsiteX7" fmla="*/ 0 w 2644292"/>
            <a:gd name="connsiteY7" fmla="*/ 1640238 h 2723816"/>
            <a:gd name="connsiteX8" fmla="*/ 481833 w 2644292"/>
            <a:gd name="connsiteY8" fmla="*/ 1617267 h 2723816"/>
            <a:gd name="connsiteX9" fmla="*/ 455213 w 264429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5074 w 2644292"/>
            <a:gd name="connsiteY4" fmla="*/ 2707107 h 2723816"/>
            <a:gd name="connsiteX5" fmla="*/ 4029 w 2644292"/>
            <a:gd name="connsiteY5" fmla="*/ 2723816 h 2723816"/>
            <a:gd name="connsiteX6" fmla="*/ 0 w 2644292"/>
            <a:gd name="connsiteY6" fmla="*/ 1640238 h 2723816"/>
            <a:gd name="connsiteX7" fmla="*/ 481833 w 2644292"/>
            <a:gd name="connsiteY7" fmla="*/ 1617267 h 2723816"/>
            <a:gd name="connsiteX8" fmla="*/ 455213 w 2644292"/>
            <a:gd name="connsiteY8"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4029 w 2644292"/>
            <a:gd name="connsiteY4" fmla="*/ 2723816 h 2723816"/>
            <a:gd name="connsiteX5" fmla="*/ 0 w 2644292"/>
            <a:gd name="connsiteY5" fmla="*/ 1640238 h 2723816"/>
            <a:gd name="connsiteX6" fmla="*/ 481833 w 2644292"/>
            <a:gd name="connsiteY6" fmla="*/ 1617267 h 2723816"/>
            <a:gd name="connsiteX7" fmla="*/ 455213 w 2644292"/>
            <a:gd name="connsiteY7"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717010 h 2723816"/>
            <a:gd name="connsiteX4" fmla="*/ 4029 w 2644292"/>
            <a:gd name="connsiteY4" fmla="*/ 2723816 h 2723816"/>
            <a:gd name="connsiteX5" fmla="*/ 0 w 2644292"/>
            <a:gd name="connsiteY5" fmla="*/ 1640238 h 2723816"/>
            <a:gd name="connsiteX6" fmla="*/ 481833 w 2644292"/>
            <a:gd name="connsiteY6" fmla="*/ 1617267 h 2723816"/>
            <a:gd name="connsiteX7" fmla="*/ 455213 w 2644292"/>
            <a:gd name="connsiteY7" fmla="*/ 434474 h 2723816"/>
            <a:gd name="connsiteX0" fmla="*/ 455213 w 2644292"/>
            <a:gd name="connsiteY0" fmla="*/ 434474 h 2717010"/>
            <a:gd name="connsiteX1" fmla="*/ 850970 w 2644292"/>
            <a:gd name="connsiteY1" fmla="*/ 0 h 2717010"/>
            <a:gd name="connsiteX2" fmla="*/ 2644186 w 2644292"/>
            <a:gd name="connsiteY2" fmla="*/ 8356 h 2717010"/>
            <a:gd name="connsiteX3" fmla="*/ 2644292 w 2644292"/>
            <a:gd name="connsiteY3" fmla="*/ 2717010 h 2717010"/>
            <a:gd name="connsiteX4" fmla="*/ 0 w 2644292"/>
            <a:gd name="connsiteY4" fmla="*/ 1640238 h 2717010"/>
            <a:gd name="connsiteX5" fmla="*/ 481833 w 2644292"/>
            <a:gd name="connsiteY5" fmla="*/ 1617267 h 2717010"/>
            <a:gd name="connsiteX6" fmla="*/ 455213 w 2644292"/>
            <a:gd name="connsiteY6" fmla="*/ 434474 h 2717010"/>
            <a:gd name="connsiteX0" fmla="*/ 455213 w 2644292"/>
            <a:gd name="connsiteY0" fmla="*/ 434474 h 1640238"/>
            <a:gd name="connsiteX1" fmla="*/ 850970 w 2644292"/>
            <a:gd name="connsiteY1" fmla="*/ 0 h 1640238"/>
            <a:gd name="connsiteX2" fmla="*/ 2644186 w 2644292"/>
            <a:gd name="connsiteY2" fmla="*/ 8356 h 1640238"/>
            <a:gd name="connsiteX3" fmla="*/ 2644292 w 2644292"/>
            <a:gd name="connsiteY3" fmla="*/ 1628158 h 1640238"/>
            <a:gd name="connsiteX4" fmla="*/ 0 w 2644292"/>
            <a:gd name="connsiteY4" fmla="*/ 1640238 h 1640238"/>
            <a:gd name="connsiteX5" fmla="*/ 481833 w 2644292"/>
            <a:gd name="connsiteY5" fmla="*/ 1617267 h 1640238"/>
            <a:gd name="connsiteX6" fmla="*/ 455213 w 2644292"/>
            <a:gd name="connsiteY6" fmla="*/ 434474 h 1640238"/>
            <a:gd name="connsiteX0" fmla="*/ 455213 w 2644292"/>
            <a:gd name="connsiteY0" fmla="*/ 434474 h 1640238"/>
            <a:gd name="connsiteX1" fmla="*/ 850970 w 2644292"/>
            <a:gd name="connsiteY1" fmla="*/ 0 h 1640238"/>
            <a:gd name="connsiteX2" fmla="*/ 2644186 w 2644292"/>
            <a:gd name="connsiteY2" fmla="*/ 8356 h 1640238"/>
            <a:gd name="connsiteX3" fmla="*/ 2644292 w 2644292"/>
            <a:gd name="connsiteY3" fmla="*/ 1628158 h 1640238"/>
            <a:gd name="connsiteX4" fmla="*/ 0 w 2644292"/>
            <a:gd name="connsiteY4" fmla="*/ 1640238 h 1640238"/>
            <a:gd name="connsiteX5" fmla="*/ 481833 w 2644292"/>
            <a:gd name="connsiteY5" fmla="*/ 1617267 h 1640238"/>
            <a:gd name="connsiteX6" fmla="*/ 455213 w 2644292"/>
            <a:gd name="connsiteY6" fmla="*/ 434474 h 1640238"/>
            <a:gd name="connsiteX0" fmla="*/ 455213 w 2644292"/>
            <a:gd name="connsiteY0" fmla="*/ 434474 h 1640238"/>
            <a:gd name="connsiteX1" fmla="*/ 850970 w 2644292"/>
            <a:gd name="connsiteY1" fmla="*/ 0 h 1640238"/>
            <a:gd name="connsiteX2" fmla="*/ 2644186 w 2644292"/>
            <a:gd name="connsiteY2" fmla="*/ 8356 h 1640238"/>
            <a:gd name="connsiteX3" fmla="*/ 2644292 w 2644292"/>
            <a:gd name="connsiteY3" fmla="*/ 1628158 h 1640238"/>
            <a:gd name="connsiteX4" fmla="*/ 0 w 2644292"/>
            <a:gd name="connsiteY4" fmla="*/ 1640238 h 1640238"/>
            <a:gd name="connsiteX5" fmla="*/ 481833 w 2644292"/>
            <a:gd name="connsiteY5" fmla="*/ 1617267 h 1640238"/>
            <a:gd name="connsiteX6" fmla="*/ 455213 w 2644292"/>
            <a:gd name="connsiteY6" fmla="*/ 434474 h 1640238"/>
            <a:gd name="connsiteX0" fmla="*/ 0 w 2189079"/>
            <a:gd name="connsiteY0" fmla="*/ 434474 h 1628158"/>
            <a:gd name="connsiteX1" fmla="*/ 395757 w 2189079"/>
            <a:gd name="connsiteY1" fmla="*/ 0 h 1628158"/>
            <a:gd name="connsiteX2" fmla="*/ 2188973 w 2189079"/>
            <a:gd name="connsiteY2" fmla="*/ 8356 h 1628158"/>
            <a:gd name="connsiteX3" fmla="*/ 2189079 w 2189079"/>
            <a:gd name="connsiteY3" fmla="*/ 1628158 h 1628158"/>
            <a:gd name="connsiteX4" fmla="*/ 26620 w 2189079"/>
            <a:gd name="connsiteY4" fmla="*/ 1617267 h 1628158"/>
            <a:gd name="connsiteX5" fmla="*/ 0 w 2189079"/>
            <a:gd name="connsiteY5" fmla="*/ 434474 h 1628158"/>
            <a:gd name="connsiteX0" fmla="*/ 0 w 2174303"/>
            <a:gd name="connsiteY0" fmla="*/ 520399 h 1628158"/>
            <a:gd name="connsiteX1" fmla="*/ 380981 w 2174303"/>
            <a:gd name="connsiteY1" fmla="*/ 0 h 1628158"/>
            <a:gd name="connsiteX2" fmla="*/ 2174197 w 2174303"/>
            <a:gd name="connsiteY2" fmla="*/ 8356 h 1628158"/>
            <a:gd name="connsiteX3" fmla="*/ 2174303 w 2174303"/>
            <a:gd name="connsiteY3" fmla="*/ 1628158 h 1628158"/>
            <a:gd name="connsiteX4" fmla="*/ 11844 w 2174303"/>
            <a:gd name="connsiteY4" fmla="*/ 1617267 h 1628158"/>
            <a:gd name="connsiteX5" fmla="*/ 0 w 2174303"/>
            <a:gd name="connsiteY5" fmla="*/ 520399 h 1628158"/>
            <a:gd name="connsiteX0" fmla="*/ 0 w 2174303"/>
            <a:gd name="connsiteY0" fmla="*/ 512043 h 1619802"/>
            <a:gd name="connsiteX1" fmla="*/ 240603 w 2174303"/>
            <a:gd name="connsiteY1" fmla="*/ 68022 h 1619802"/>
            <a:gd name="connsiteX2" fmla="*/ 2174197 w 2174303"/>
            <a:gd name="connsiteY2" fmla="*/ 0 h 1619802"/>
            <a:gd name="connsiteX3" fmla="*/ 2174303 w 2174303"/>
            <a:gd name="connsiteY3" fmla="*/ 1619802 h 1619802"/>
            <a:gd name="connsiteX4" fmla="*/ 11844 w 2174303"/>
            <a:gd name="connsiteY4" fmla="*/ 1608911 h 1619802"/>
            <a:gd name="connsiteX5" fmla="*/ 0 w 2174303"/>
            <a:gd name="connsiteY5" fmla="*/ 512043 h 1619802"/>
            <a:gd name="connsiteX0" fmla="*/ 0 w 2188974"/>
            <a:gd name="connsiteY0" fmla="*/ 454759 h 1562518"/>
            <a:gd name="connsiteX1" fmla="*/ 240603 w 2188974"/>
            <a:gd name="connsiteY1" fmla="*/ 10738 h 1562518"/>
            <a:gd name="connsiteX2" fmla="*/ 2188974 w 2188974"/>
            <a:gd name="connsiteY2" fmla="*/ 0 h 1562518"/>
            <a:gd name="connsiteX3" fmla="*/ 2174303 w 2188974"/>
            <a:gd name="connsiteY3" fmla="*/ 1562518 h 1562518"/>
            <a:gd name="connsiteX4" fmla="*/ 11844 w 2188974"/>
            <a:gd name="connsiteY4" fmla="*/ 1551627 h 1562518"/>
            <a:gd name="connsiteX5" fmla="*/ 0 w 2188974"/>
            <a:gd name="connsiteY5" fmla="*/ 454759 h 15625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188974" h="1562518">
              <a:moveTo>
                <a:pt x="0" y="454759"/>
              </a:moveTo>
              <a:lnTo>
                <a:pt x="240603" y="10738"/>
              </a:lnTo>
              <a:lnTo>
                <a:pt x="2188974" y="0"/>
              </a:lnTo>
              <a:cubicBezTo>
                <a:pt x="2189009" y="768684"/>
                <a:pt x="2174268" y="793834"/>
                <a:pt x="2174303" y="1562518"/>
              </a:cubicBezTo>
              <a:lnTo>
                <a:pt x="11844" y="1551627"/>
              </a:lnTo>
              <a:lnTo>
                <a:pt x="0" y="454759"/>
              </a:lnTo>
              <a:close/>
            </a:path>
          </a:pathLst>
        </a:cu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twoCellAnchor>
    <xdr:from>
      <xdr:col>25</xdr:col>
      <xdr:colOff>154214</xdr:colOff>
      <xdr:row>8</xdr:row>
      <xdr:rowOff>27668</xdr:rowOff>
    </xdr:from>
    <xdr:to>
      <xdr:col>33</xdr:col>
      <xdr:colOff>414517</xdr:colOff>
      <xdr:row>10</xdr:row>
      <xdr:rowOff>356030</xdr:rowOff>
    </xdr:to>
    <xdr:sp macro="" textlink="">
      <xdr:nvSpPr>
        <xdr:cNvPr id="17" name="Rectangle 16">
          <a:extLst>
            <a:ext uri="{FF2B5EF4-FFF2-40B4-BE49-F238E27FC236}">
              <a16:creationId xmlns:a16="http://schemas.microsoft.com/office/drawing/2014/main" id="{00000000-0008-0000-0200-000011000000}"/>
            </a:ext>
          </a:extLst>
        </xdr:cNvPr>
        <xdr:cNvSpPr/>
      </xdr:nvSpPr>
      <xdr:spPr>
        <a:xfrm>
          <a:off x="8200571" y="1932668"/>
          <a:ext cx="3680232" cy="1090362"/>
        </a:xfrm>
        <a:prstGeom prst="rect">
          <a:avLst/>
        </a:pr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twoCellAnchor>
    <xdr:from>
      <xdr:col>34</xdr:col>
      <xdr:colOff>55337</xdr:colOff>
      <xdr:row>8</xdr:row>
      <xdr:rowOff>7711</xdr:rowOff>
    </xdr:from>
    <xdr:to>
      <xdr:col>43</xdr:col>
      <xdr:colOff>344715</xdr:colOff>
      <xdr:row>10</xdr:row>
      <xdr:rowOff>336073</xdr:rowOff>
    </xdr:to>
    <xdr:sp macro="" textlink="">
      <xdr:nvSpPr>
        <xdr:cNvPr id="18" name="Rectangle 17">
          <a:extLst>
            <a:ext uri="{FF2B5EF4-FFF2-40B4-BE49-F238E27FC236}">
              <a16:creationId xmlns:a16="http://schemas.microsoft.com/office/drawing/2014/main" id="{00000000-0008-0000-0200-000012000000}"/>
            </a:ext>
          </a:extLst>
        </xdr:cNvPr>
        <xdr:cNvSpPr/>
      </xdr:nvSpPr>
      <xdr:spPr>
        <a:xfrm>
          <a:off x="20193908" y="2293711"/>
          <a:ext cx="4171950" cy="1090362"/>
        </a:xfrm>
        <a:prstGeom prst="rect">
          <a:avLst/>
        </a:pr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twoCellAnchor>
    <xdr:from>
      <xdr:col>29</xdr:col>
      <xdr:colOff>26327</xdr:colOff>
      <xdr:row>3</xdr:row>
      <xdr:rowOff>298258</xdr:rowOff>
    </xdr:from>
    <xdr:to>
      <xdr:col>33</xdr:col>
      <xdr:colOff>424542</xdr:colOff>
      <xdr:row>7</xdr:row>
      <xdr:rowOff>340034</xdr:rowOff>
    </xdr:to>
    <xdr:sp macro="" textlink="">
      <xdr:nvSpPr>
        <xdr:cNvPr id="19" name="Freeform: Shape 18">
          <a:extLst>
            <a:ext uri="{FF2B5EF4-FFF2-40B4-BE49-F238E27FC236}">
              <a16:creationId xmlns:a16="http://schemas.microsoft.com/office/drawing/2014/main" id="{00000000-0008-0000-0200-000013000000}"/>
            </a:ext>
          </a:extLst>
        </xdr:cNvPr>
        <xdr:cNvSpPr/>
      </xdr:nvSpPr>
      <xdr:spPr>
        <a:xfrm>
          <a:off x="9642041" y="298258"/>
          <a:ext cx="2248787" cy="1565776"/>
        </a:xfrm>
        <a:custGeom>
          <a:avLst/>
          <a:gdLst>
            <a:gd name="connsiteX0" fmla="*/ 0 w 2807369"/>
            <a:gd name="connsiteY0" fmla="*/ 2790658 h 2790658"/>
            <a:gd name="connsiteX1" fmla="*/ 1762961 w 2807369"/>
            <a:gd name="connsiteY1" fmla="*/ 2732172 h 2790658"/>
            <a:gd name="connsiteX2" fmla="*/ 2807369 w 2807369"/>
            <a:gd name="connsiteY2" fmla="*/ 1905000 h 2790658"/>
            <a:gd name="connsiteX3" fmla="*/ 2807369 w 2807369"/>
            <a:gd name="connsiteY3" fmla="*/ 476250 h 2790658"/>
            <a:gd name="connsiteX4" fmla="*/ 2356185 w 2807369"/>
            <a:gd name="connsiteY4" fmla="*/ 8356 h 2790658"/>
            <a:gd name="connsiteX5" fmla="*/ 484606 w 2807369"/>
            <a:gd name="connsiteY5" fmla="*/ 0 h 2790658"/>
            <a:gd name="connsiteX6" fmla="*/ 0 w 2807369"/>
            <a:gd name="connsiteY6" fmla="*/ 467895 h 2790658"/>
            <a:gd name="connsiteX7" fmla="*/ 0 w 2807369"/>
            <a:gd name="connsiteY7" fmla="*/ 2790658 h 2790658"/>
            <a:gd name="connsiteX0" fmla="*/ 0 w 2807369"/>
            <a:gd name="connsiteY0" fmla="*/ 2790658 h 2799014"/>
            <a:gd name="connsiteX1" fmla="*/ 1821448 w 2807369"/>
            <a:gd name="connsiteY1" fmla="*/ 2799014 h 2799014"/>
            <a:gd name="connsiteX2" fmla="*/ 2807369 w 2807369"/>
            <a:gd name="connsiteY2" fmla="*/ 1905000 h 2799014"/>
            <a:gd name="connsiteX3" fmla="*/ 2807369 w 2807369"/>
            <a:gd name="connsiteY3" fmla="*/ 476250 h 2799014"/>
            <a:gd name="connsiteX4" fmla="*/ 2356185 w 2807369"/>
            <a:gd name="connsiteY4" fmla="*/ 8356 h 2799014"/>
            <a:gd name="connsiteX5" fmla="*/ 484606 w 2807369"/>
            <a:gd name="connsiteY5" fmla="*/ 0 h 2799014"/>
            <a:gd name="connsiteX6" fmla="*/ 0 w 2807369"/>
            <a:gd name="connsiteY6" fmla="*/ 467895 h 2799014"/>
            <a:gd name="connsiteX7" fmla="*/ 0 w 2807369"/>
            <a:gd name="connsiteY7" fmla="*/ 2790658 h 2799014"/>
            <a:gd name="connsiteX0" fmla="*/ 0 w 2832435"/>
            <a:gd name="connsiteY0" fmla="*/ 2790658 h 2799014"/>
            <a:gd name="connsiteX1" fmla="*/ 1821448 w 2832435"/>
            <a:gd name="connsiteY1" fmla="*/ 2799014 h 2799014"/>
            <a:gd name="connsiteX2" fmla="*/ 2832435 w 2832435"/>
            <a:gd name="connsiteY2" fmla="*/ 1788027 h 2799014"/>
            <a:gd name="connsiteX3" fmla="*/ 2807369 w 2832435"/>
            <a:gd name="connsiteY3" fmla="*/ 476250 h 2799014"/>
            <a:gd name="connsiteX4" fmla="*/ 2356185 w 2832435"/>
            <a:gd name="connsiteY4" fmla="*/ 8356 h 2799014"/>
            <a:gd name="connsiteX5" fmla="*/ 484606 w 2832435"/>
            <a:gd name="connsiteY5" fmla="*/ 0 h 2799014"/>
            <a:gd name="connsiteX6" fmla="*/ 0 w 2832435"/>
            <a:gd name="connsiteY6" fmla="*/ 467895 h 2799014"/>
            <a:gd name="connsiteX7" fmla="*/ 0 w 2832435"/>
            <a:gd name="connsiteY7" fmla="*/ 2790658 h 2799014"/>
            <a:gd name="connsiteX0" fmla="*/ 0 w 2832435"/>
            <a:gd name="connsiteY0" fmla="*/ 2790658 h 2832435"/>
            <a:gd name="connsiteX1" fmla="*/ 1729540 w 2832435"/>
            <a:gd name="connsiteY1" fmla="*/ 2832435 h 2832435"/>
            <a:gd name="connsiteX2" fmla="*/ 2832435 w 2832435"/>
            <a:gd name="connsiteY2" fmla="*/ 1788027 h 2832435"/>
            <a:gd name="connsiteX3" fmla="*/ 2807369 w 2832435"/>
            <a:gd name="connsiteY3" fmla="*/ 476250 h 2832435"/>
            <a:gd name="connsiteX4" fmla="*/ 2356185 w 2832435"/>
            <a:gd name="connsiteY4" fmla="*/ 8356 h 2832435"/>
            <a:gd name="connsiteX5" fmla="*/ 484606 w 2832435"/>
            <a:gd name="connsiteY5" fmla="*/ 0 h 2832435"/>
            <a:gd name="connsiteX6" fmla="*/ 0 w 2832435"/>
            <a:gd name="connsiteY6" fmla="*/ 467895 h 2832435"/>
            <a:gd name="connsiteX7" fmla="*/ 0 w 2832435"/>
            <a:gd name="connsiteY7" fmla="*/ 2790658 h 2832435"/>
            <a:gd name="connsiteX0" fmla="*/ 0 w 2832435"/>
            <a:gd name="connsiteY0" fmla="*/ 2790658 h 2790658"/>
            <a:gd name="connsiteX1" fmla="*/ 1779672 w 2832435"/>
            <a:gd name="connsiteY1" fmla="*/ 2748882 h 2790658"/>
            <a:gd name="connsiteX2" fmla="*/ 2832435 w 2832435"/>
            <a:gd name="connsiteY2" fmla="*/ 1788027 h 2790658"/>
            <a:gd name="connsiteX3" fmla="*/ 2807369 w 2832435"/>
            <a:gd name="connsiteY3" fmla="*/ 476250 h 2790658"/>
            <a:gd name="connsiteX4" fmla="*/ 2356185 w 2832435"/>
            <a:gd name="connsiteY4" fmla="*/ 8356 h 2790658"/>
            <a:gd name="connsiteX5" fmla="*/ 484606 w 2832435"/>
            <a:gd name="connsiteY5" fmla="*/ 0 h 2790658"/>
            <a:gd name="connsiteX6" fmla="*/ 0 w 2832435"/>
            <a:gd name="connsiteY6" fmla="*/ 467895 h 2790658"/>
            <a:gd name="connsiteX7" fmla="*/ 0 w 2832435"/>
            <a:gd name="connsiteY7" fmla="*/ 2790658 h 2790658"/>
            <a:gd name="connsiteX0" fmla="*/ 0 w 2832435"/>
            <a:gd name="connsiteY0" fmla="*/ 2790658 h 2790658"/>
            <a:gd name="connsiteX1" fmla="*/ 1662699 w 2832435"/>
            <a:gd name="connsiteY1" fmla="*/ 2773948 h 2790658"/>
            <a:gd name="connsiteX2" fmla="*/ 2832435 w 2832435"/>
            <a:gd name="connsiteY2" fmla="*/ 1788027 h 2790658"/>
            <a:gd name="connsiteX3" fmla="*/ 2807369 w 2832435"/>
            <a:gd name="connsiteY3" fmla="*/ 476250 h 2790658"/>
            <a:gd name="connsiteX4" fmla="*/ 2356185 w 2832435"/>
            <a:gd name="connsiteY4" fmla="*/ 8356 h 2790658"/>
            <a:gd name="connsiteX5" fmla="*/ 484606 w 2832435"/>
            <a:gd name="connsiteY5" fmla="*/ 0 h 2790658"/>
            <a:gd name="connsiteX6" fmla="*/ 0 w 2832435"/>
            <a:gd name="connsiteY6" fmla="*/ 467895 h 2790658"/>
            <a:gd name="connsiteX7" fmla="*/ 0 w 2832435"/>
            <a:gd name="connsiteY7" fmla="*/ 2790658 h 2790658"/>
            <a:gd name="connsiteX0" fmla="*/ 75197 w 2832435"/>
            <a:gd name="connsiteY0" fmla="*/ 2799013 h 2799013"/>
            <a:gd name="connsiteX1" fmla="*/ 1662699 w 2832435"/>
            <a:gd name="connsiteY1" fmla="*/ 2773948 h 2799013"/>
            <a:gd name="connsiteX2" fmla="*/ 2832435 w 2832435"/>
            <a:gd name="connsiteY2" fmla="*/ 1788027 h 2799013"/>
            <a:gd name="connsiteX3" fmla="*/ 2807369 w 2832435"/>
            <a:gd name="connsiteY3" fmla="*/ 476250 h 2799013"/>
            <a:gd name="connsiteX4" fmla="*/ 2356185 w 2832435"/>
            <a:gd name="connsiteY4" fmla="*/ 8356 h 2799013"/>
            <a:gd name="connsiteX5" fmla="*/ 484606 w 2832435"/>
            <a:gd name="connsiteY5" fmla="*/ 0 h 2799013"/>
            <a:gd name="connsiteX6" fmla="*/ 0 w 2832435"/>
            <a:gd name="connsiteY6" fmla="*/ 467895 h 2799013"/>
            <a:gd name="connsiteX7" fmla="*/ 75197 w 2832435"/>
            <a:gd name="connsiteY7" fmla="*/ 2799013 h 2799013"/>
            <a:gd name="connsiteX0" fmla="*/ 25065 w 2782303"/>
            <a:gd name="connsiteY0" fmla="*/ 2799013 h 2799013"/>
            <a:gd name="connsiteX1" fmla="*/ 1612567 w 2782303"/>
            <a:gd name="connsiteY1" fmla="*/ 2773948 h 2799013"/>
            <a:gd name="connsiteX2" fmla="*/ 2782303 w 2782303"/>
            <a:gd name="connsiteY2" fmla="*/ 1788027 h 2799013"/>
            <a:gd name="connsiteX3" fmla="*/ 2757237 w 2782303"/>
            <a:gd name="connsiteY3" fmla="*/ 476250 h 2799013"/>
            <a:gd name="connsiteX4" fmla="*/ 2306053 w 2782303"/>
            <a:gd name="connsiteY4" fmla="*/ 8356 h 2799013"/>
            <a:gd name="connsiteX5" fmla="*/ 434474 w 2782303"/>
            <a:gd name="connsiteY5" fmla="*/ 0 h 2799013"/>
            <a:gd name="connsiteX6" fmla="*/ 0 w 2782303"/>
            <a:gd name="connsiteY6" fmla="*/ 484606 h 2799013"/>
            <a:gd name="connsiteX7" fmla="*/ 25065 w 2782303"/>
            <a:gd name="connsiteY7" fmla="*/ 2799013 h 2799013"/>
            <a:gd name="connsiteX0" fmla="*/ 16709 w 2782303"/>
            <a:gd name="connsiteY0" fmla="*/ 2790658 h 2790658"/>
            <a:gd name="connsiteX1" fmla="*/ 1612567 w 2782303"/>
            <a:gd name="connsiteY1" fmla="*/ 2773948 h 2790658"/>
            <a:gd name="connsiteX2" fmla="*/ 2782303 w 2782303"/>
            <a:gd name="connsiteY2" fmla="*/ 1788027 h 2790658"/>
            <a:gd name="connsiteX3" fmla="*/ 2757237 w 2782303"/>
            <a:gd name="connsiteY3" fmla="*/ 476250 h 2790658"/>
            <a:gd name="connsiteX4" fmla="*/ 2306053 w 2782303"/>
            <a:gd name="connsiteY4" fmla="*/ 8356 h 2790658"/>
            <a:gd name="connsiteX5" fmla="*/ 434474 w 2782303"/>
            <a:gd name="connsiteY5" fmla="*/ 0 h 2790658"/>
            <a:gd name="connsiteX6" fmla="*/ 0 w 2782303"/>
            <a:gd name="connsiteY6" fmla="*/ 484606 h 2790658"/>
            <a:gd name="connsiteX7" fmla="*/ 16709 w 2782303"/>
            <a:gd name="connsiteY7" fmla="*/ 2790658 h 2790658"/>
            <a:gd name="connsiteX0" fmla="*/ 16709 w 2757237"/>
            <a:gd name="connsiteY0" fmla="*/ 2790658 h 2790658"/>
            <a:gd name="connsiteX1" fmla="*/ 1612567 w 2757237"/>
            <a:gd name="connsiteY1" fmla="*/ 2773948 h 2790658"/>
            <a:gd name="connsiteX2" fmla="*/ 2732171 w 2757237"/>
            <a:gd name="connsiteY2" fmla="*/ 1871580 h 2790658"/>
            <a:gd name="connsiteX3" fmla="*/ 2757237 w 2757237"/>
            <a:gd name="connsiteY3" fmla="*/ 476250 h 2790658"/>
            <a:gd name="connsiteX4" fmla="*/ 2306053 w 2757237"/>
            <a:gd name="connsiteY4" fmla="*/ 8356 h 2790658"/>
            <a:gd name="connsiteX5" fmla="*/ 434474 w 2757237"/>
            <a:gd name="connsiteY5" fmla="*/ 0 h 2790658"/>
            <a:gd name="connsiteX6" fmla="*/ 0 w 2757237"/>
            <a:gd name="connsiteY6" fmla="*/ 484606 h 2790658"/>
            <a:gd name="connsiteX7" fmla="*/ 16709 w 2757237"/>
            <a:gd name="connsiteY7" fmla="*/ 2790658 h 2790658"/>
            <a:gd name="connsiteX0" fmla="*/ 16709 w 2748882"/>
            <a:gd name="connsiteY0" fmla="*/ 2790658 h 2790658"/>
            <a:gd name="connsiteX1" fmla="*/ 1612567 w 2748882"/>
            <a:gd name="connsiteY1" fmla="*/ 2773948 h 2790658"/>
            <a:gd name="connsiteX2" fmla="*/ 2732171 w 2748882"/>
            <a:gd name="connsiteY2" fmla="*/ 1871580 h 2790658"/>
            <a:gd name="connsiteX3" fmla="*/ 2748882 w 2748882"/>
            <a:gd name="connsiteY3" fmla="*/ 492961 h 2790658"/>
            <a:gd name="connsiteX4" fmla="*/ 2306053 w 2748882"/>
            <a:gd name="connsiteY4" fmla="*/ 8356 h 2790658"/>
            <a:gd name="connsiteX5" fmla="*/ 434474 w 2748882"/>
            <a:gd name="connsiteY5" fmla="*/ 0 h 2790658"/>
            <a:gd name="connsiteX6" fmla="*/ 0 w 2748882"/>
            <a:gd name="connsiteY6" fmla="*/ 484606 h 2790658"/>
            <a:gd name="connsiteX7" fmla="*/ 16709 w 2748882"/>
            <a:gd name="connsiteY7" fmla="*/ 2790658 h 2790658"/>
            <a:gd name="connsiteX0" fmla="*/ 0 w 2732173"/>
            <a:gd name="connsiteY0" fmla="*/ 2790658 h 2790658"/>
            <a:gd name="connsiteX1" fmla="*/ 1595858 w 2732173"/>
            <a:gd name="connsiteY1" fmla="*/ 2773948 h 2790658"/>
            <a:gd name="connsiteX2" fmla="*/ 2715462 w 2732173"/>
            <a:gd name="connsiteY2" fmla="*/ 1871580 h 2790658"/>
            <a:gd name="connsiteX3" fmla="*/ 2732173 w 2732173"/>
            <a:gd name="connsiteY3" fmla="*/ 492961 h 2790658"/>
            <a:gd name="connsiteX4" fmla="*/ 2289344 w 2732173"/>
            <a:gd name="connsiteY4" fmla="*/ 8356 h 2790658"/>
            <a:gd name="connsiteX5" fmla="*/ 417765 w 2732173"/>
            <a:gd name="connsiteY5" fmla="*/ 0 h 2790658"/>
            <a:gd name="connsiteX6" fmla="*/ 25067 w 2732173"/>
            <a:gd name="connsiteY6" fmla="*/ 492961 h 2790658"/>
            <a:gd name="connsiteX7" fmla="*/ 0 w 2732173"/>
            <a:gd name="connsiteY7" fmla="*/ 2790658 h 2790658"/>
            <a:gd name="connsiteX0" fmla="*/ 0 w 2732173"/>
            <a:gd name="connsiteY0" fmla="*/ 2790658 h 2790658"/>
            <a:gd name="connsiteX1" fmla="*/ 1595858 w 2732173"/>
            <a:gd name="connsiteY1" fmla="*/ 2773948 h 2790658"/>
            <a:gd name="connsiteX2" fmla="*/ 2715462 w 2732173"/>
            <a:gd name="connsiteY2" fmla="*/ 1871580 h 2790658"/>
            <a:gd name="connsiteX3" fmla="*/ 2732173 w 2732173"/>
            <a:gd name="connsiteY3" fmla="*/ 492961 h 2790658"/>
            <a:gd name="connsiteX4" fmla="*/ 2289344 w 2732173"/>
            <a:gd name="connsiteY4" fmla="*/ 8356 h 2790658"/>
            <a:gd name="connsiteX5" fmla="*/ 417765 w 2732173"/>
            <a:gd name="connsiteY5" fmla="*/ 0 h 2790658"/>
            <a:gd name="connsiteX6" fmla="*/ 16712 w 2732173"/>
            <a:gd name="connsiteY6" fmla="*/ 492961 h 2790658"/>
            <a:gd name="connsiteX7" fmla="*/ 0 w 2732173"/>
            <a:gd name="connsiteY7" fmla="*/ 2790658 h 2790658"/>
            <a:gd name="connsiteX0" fmla="*/ 0 w 3358818"/>
            <a:gd name="connsiteY0" fmla="*/ 2815724 h 2815724"/>
            <a:gd name="connsiteX1" fmla="*/ 2222503 w 3358818"/>
            <a:gd name="connsiteY1" fmla="*/ 2773948 h 2815724"/>
            <a:gd name="connsiteX2" fmla="*/ 3342107 w 3358818"/>
            <a:gd name="connsiteY2" fmla="*/ 1871580 h 2815724"/>
            <a:gd name="connsiteX3" fmla="*/ 3358818 w 3358818"/>
            <a:gd name="connsiteY3" fmla="*/ 492961 h 2815724"/>
            <a:gd name="connsiteX4" fmla="*/ 2915989 w 3358818"/>
            <a:gd name="connsiteY4" fmla="*/ 8356 h 2815724"/>
            <a:gd name="connsiteX5" fmla="*/ 1044410 w 3358818"/>
            <a:gd name="connsiteY5" fmla="*/ 0 h 2815724"/>
            <a:gd name="connsiteX6" fmla="*/ 643357 w 3358818"/>
            <a:gd name="connsiteY6" fmla="*/ 492961 h 2815724"/>
            <a:gd name="connsiteX7" fmla="*/ 0 w 3358818"/>
            <a:gd name="connsiteY7" fmla="*/ 2815724 h 2815724"/>
            <a:gd name="connsiteX0" fmla="*/ 0 w 3358818"/>
            <a:gd name="connsiteY0" fmla="*/ 2815724 h 2815724"/>
            <a:gd name="connsiteX1" fmla="*/ 2222503 w 3358818"/>
            <a:gd name="connsiteY1" fmla="*/ 2773948 h 2815724"/>
            <a:gd name="connsiteX2" fmla="*/ 3342107 w 3358818"/>
            <a:gd name="connsiteY2" fmla="*/ 1871580 h 2815724"/>
            <a:gd name="connsiteX3" fmla="*/ 3358818 w 3358818"/>
            <a:gd name="connsiteY3" fmla="*/ 492961 h 2815724"/>
            <a:gd name="connsiteX4" fmla="*/ 2915989 w 3358818"/>
            <a:gd name="connsiteY4" fmla="*/ 8356 h 2815724"/>
            <a:gd name="connsiteX5" fmla="*/ 1044410 w 3358818"/>
            <a:gd name="connsiteY5" fmla="*/ 0 h 2815724"/>
            <a:gd name="connsiteX6" fmla="*/ 8357 w 3358818"/>
            <a:gd name="connsiteY6" fmla="*/ 501316 h 2815724"/>
            <a:gd name="connsiteX7" fmla="*/ 0 w 3358818"/>
            <a:gd name="connsiteY7" fmla="*/ 2815724 h 2815724"/>
            <a:gd name="connsiteX0" fmla="*/ 0 w 3383884"/>
            <a:gd name="connsiteY0" fmla="*/ 2773948 h 2773948"/>
            <a:gd name="connsiteX1" fmla="*/ 2247569 w 3383884"/>
            <a:gd name="connsiteY1" fmla="*/ 2773948 h 2773948"/>
            <a:gd name="connsiteX2" fmla="*/ 3367173 w 3383884"/>
            <a:gd name="connsiteY2" fmla="*/ 1871580 h 2773948"/>
            <a:gd name="connsiteX3" fmla="*/ 3383884 w 3383884"/>
            <a:gd name="connsiteY3" fmla="*/ 492961 h 2773948"/>
            <a:gd name="connsiteX4" fmla="*/ 2941055 w 3383884"/>
            <a:gd name="connsiteY4" fmla="*/ 8356 h 2773948"/>
            <a:gd name="connsiteX5" fmla="*/ 1069476 w 3383884"/>
            <a:gd name="connsiteY5" fmla="*/ 0 h 2773948"/>
            <a:gd name="connsiteX6" fmla="*/ 33423 w 3383884"/>
            <a:gd name="connsiteY6" fmla="*/ 501316 h 2773948"/>
            <a:gd name="connsiteX7" fmla="*/ 0 w 3383884"/>
            <a:gd name="connsiteY7" fmla="*/ 2773948 h 2773948"/>
            <a:gd name="connsiteX0" fmla="*/ 0 w 3392239"/>
            <a:gd name="connsiteY0" fmla="*/ 2773948 h 2773948"/>
            <a:gd name="connsiteX1" fmla="*/ 2247569 w 3392239"/>
            <a:gd name="connsiteY1" fmla="*/ 2773948 h 2773948"/>
            <a:gd name="connsiteX2" fmla="*/ 3392239 w 3392239"/>
            <a:gd name="connsiteY2" fmla="*/ 1771317 h 2773948"/>
            <a:gd name="connsiteX3" fmla="*/ 3383884 w 3392239"/>
            <a:gd name="connsiteY3" fmla="*/ 492961 h 2773948"/>
            <a:gd name="connsiteX4" fmla="*/ 2941055 w 3392239"/>
            <a:gd name="connsiteY4" fmla="*/ 8356 h 2773948"/>
            <a:gd name="connsiteX5" fmla="*/ 1069476 w 3392239"/>
            <a:gd name="connsiteY5" fmla="*/ 0 h 2773948"/>
            <a:gd name="connsiteX6" fmla="*/ 33423 w 3392239"/>
            <a:gd name="connsiteY6" fmla="*/ 501316 h 2773948"/>
            <a:gd name="connsiteX7" fmla="*/ 0 w 3392239"/>
            <a:gd name="connsiteY7" fmla="*/ 2773948 h 2773948"/>
            <a:gd name="connsiteX0" fmla="*/ 0 w 3392239"/>
            <a:gd name="connsiteY0" fmla="*/ 2773948 h 2773948"/>
            <a:gd name="connsiteX1" fmla="*/ 1967476 w 3392239"/>
            <a:gd name="connsiteY1" fmla="*/ 2757237 h 2773948"/>
            <a:gd name="connsiteX2" fmla="*/ 3392239 w 3392239"/>
            <a:gd name="connsiteY2" fmla="*/ 1771317 h 2773948"/>
            <a:gd name="connsiteX3" fmla="*/ 3383884 w 3392239"/>
            <a:gd name="connsiteY3" fmla="*/ 492961 h 2773948"/>
            <a:gd name="connsiteX4" fmla="*/ 2941055 w 3392239"/>
            <a:gd name="connsiteY4" fmla="*/ 8356 h 2773948"/>
            <a:gd name="connsiteX5" fmla="*/ 1069476 w 3392239"/>
            <a:gd name="connsiteY5" fmla="*/ 0 h 2773948"/>
            <a:gd name="connsiteX6" fmla="*/ 33423 w 3392239"/>
            <a:gd name="connsiteY6" fmla="*/ 501316 h 2773948"/>
            <a:gd name="connsiteX7" fmla="*/ 0 w 3392239"/>
            <a:gd name="connsiteY7" fmla="*/ 2773948 h 2773948"/>
            <a:gd name="connsiteX0" fmla="*/ 0 w 3392239"/>
            <a:gd name="connsiteY0" fmla="*/ 2765592 h 2765592"/>
            <a:gd name="connsiteX1" fmla="*/ 1967476 w 3392239"/>
            <a:gd name="connsiteY1" fmla="*/ 2748881 h 2765592"/>
            <a:gd name="connsiteX2" fmla="*/ 3392239 w 3392239"/>
            <a:gd name="connsiteY2" fmla="*/ 1762961 h 2765592"/>
            <a:gd name="connsiteX3" fmla="*/ 3383884 w 3392239"/>
            <a:gd name="connsiteY3" fmla="*/ 484605 h 2765592"/>
            <a:gd name="connsiteX4" fmla="*/ 2941055 w 3392239"/>
            <a:gd name="connsiteY4" fmla="*/ 0 h 2765592"/>
            <a:gd name="connsiteX5" fmla="*/ 37056 w 3392239"/>
            <a:gd name="connsiteY5" fmla="*/ 33421 h 2765592"/>
            <a:gd name="connsiteX6" fmla="*/ 33423 w 3392239"/>
            <a:gd name="connsiteY6" fmla="*/ 492960 h 2765592"/>
            <a:gd name="connsiteX7" fmla="*/ 0 w 3392239"/>
            <a:gd name="connsiteY7" fmla="*/ 2765592 h 2765592"/>
            <a:gd name="connsiteX0" fmla="*/ 0 w 3392239"/>
            <a:gd name="connsiteY0" fmla="*/ 2765592 h 2765592"/>
            <a:gd name="connsiteX1" fmla="*/ 1967476 w 3392239"/>
            <a:gd name="connsiteY1" fmla="*/ 2748881 h 2765592"/>
            <a:gd name="connsiteX2" fmla="*/ 3392239 w 3392239"/>
            <a:gd name="connsiteY2" fmla="*/ 1762961 h 2765592"/>
            <a:gd name="connsiteX3" fmla="*/ 3383884 w 3392239"/>
            <a:gd name="connsiteY3" fmla="*/ 484605 h 2765592"/>
            <a:gd name="connsiteX4" fmla="*/ 2941055 w 3392239"/>
            <a:gd name="connsiteY4" fmla="*/ 0 h 2765592"/>
            <a:gd name="connsiteX5" fmla="*/ 37056 w 3392239"/>
            <a:gd name="connsiteY5" fmla="*/ 33421 h 2765592"/>
            <a:gd name="connsiteX6" fmla="*/ 0 w 3392239"/>
            <a:gd name="connsiteY6" fmla="*/ 2765592 h 2765592"/>
            <a:gd name="connsiteX0" fmla="*/ 0 w 3360634"/>
            <a:gd name="connsiteY0" fmla="*/ 1579144 h 2748881"/>
            <a:gd name="connsiteX1" fmla="*/ 1935871 w 3360634"/>
            <a:gd name="connsiteY1" fmla="*/ 2748881 h 2748881"/>
            <a:gd name="connsiteX2" fmla="*/ 3360634 w 3360634"/>
            <a:gd name="connsiteY2" fmla="*/ 1762961 h 2748881"/>
            <a:gd name="connsiteX3" fmla="*/ 3352279 w 3360634"/>
            <a:gd name="connsiteY3" fmla="*/ 484605 h 2748881"/>
            <a:gd name="connsiteX4" fmla="*/ 2909450 w 3360634"/>
            <a:gd name="connsiteY4" fmla="*/ 0 h 2748881"/>
            <a:gd name="connsiteX5" fmla="*/ 5451 w 3360634"/>
            <a:gd name="connsiteY5" fmla="*/ 33421 h 2748881"/>
            <a:gd name="connsiteX6" fmla="*/ 0 w 3360634"/>
            <a:gd name="connsiteY6" fmla="*/ 1579144 h 2748881"/>
            <a:gd name="connsiteX0" fmla="*/ 0 w 3360634"/>
            <a:gd name="connsiteY0" fmla="*/ 1579144 h 1762961"/>
            <a:gd name="connsiteX1" fmla="*/ 2483686 w 3360634"/>
            <a:gd name="connsiteY1" fmla="*/ 1620920 h 1762961"/>
            <a:gd name="connsiteX2" fmla="*/ 3360634 w 3360634"/>
            <a:gd name="connsiteY2" fmla="*/ 1762961 h 1762961"/>
            <a:gd name="connsiteX3" fmla="*/ 3352279 w 3360634"/>
            <a:gd name="connsiteY3" fmla="*/ 484605 h 1762961"/>
            <a:gd name="connsiteX4" fmla="*/ 2909450 w 3360634"/>
            <a:gd name="connsiteY4" fmla="*/ 0 h 1762961"/>
            <a:gd name="connsiteX5" fmla="*/ 5451 w 3360634"/>
            <a:gd name="connsiteY5" fmla="*/ 33421 h 1762961"/>
            <a:gd name="connsiteX6" fmla="*/ 0 w 3360634"/>
            <a:gd name="connsiteY6" fmla="*/ 1579144 h 1762961"/>
            <a:gd name="connsiteX0" fmla="*/ 0 w 3402774"/>
            <a:gd name="connsiteY0" fmla="*/ 1579144 h 1620920"/>
            <a:gd name="connsiteX1" fmla="*/ 2483686 w 3402774"/>
            <a:gd name="connsiteY1" fmla="*/ 1620920 h 1620920"/>
            <a:gd name="connsiteX2" fmla="*/ 3402774 w 3402774"/>
            <a:gd name="connsiteY2" fmla="*/ 1570790 h 1620920"/>
            <a:gd name="connsiteX3" fmla="*/ 3352279 w 3402774"/>
            <a:gd name="connsiteY3" fmla="*/ 484605 h 1620920"/>
            <a:gd name="connsiteX4" fmla="*/ 2909450 w 3402774"/>
            <a:gd name="connsiteY4" fmla="*/ 0 h 1620920"/>
            <a:gd name="connsiteX5" fmla="*/ 5451 w 3402774"/>
            <a:gd name="connsiteY5" fmla="*/ 33421 h 1620920"/>
            <a:gd name="connsiteX6" fmla="*/ 0 w 3402774"/>
            <a:gd name="connsiteY6" fmla="*/ 1579144 h 1620920"/>
            <a:gd name="connsiteX0" fmla="*/ 0 w 3402774"/>
            <a:gd name="connsiteY0" fmla="*/ 1579144 h 1579144"/>
            <a:gd name="connsiteX1" fmla="*/ 3402774 w 3402774"/>
            <a:gd name="connsiteY1" fmla="*/ 1570790 h 1579144"/>
            <a:gd name="connsiteX2" fmla="*/ 3352279 w 3402774"/>
            <a:gd name="connsiteY2" fmla="*/ 484605 h 1579144"/>
            <a:gd name="connsiteX3" fmla="*/ 2909450 w 3402774"/>
            <a:gd name="connsiteY3" fmla="*/ 0 h 1579144"/>
            <a:gd name="connsiteX4" fmla="*/ 5451 w 3402774"/>
            <a:gd name="connsiteY4" fmla="*/ 33421 h 1579144"/>
            <a:gd name="connsiteX5" fmla="*/ 0 w 3402774"/>
            <a:gd name="connsiteY5" fmla="*/ 1579144 h 1579144"/>
            <a:gd name="connsiteX0" fmla="*/ 0 w 3427530"/>
            <a:gd name="connsiteY0" fmla="*/ 1579144 h 1579144"/>
            <a:gd name="connsiteX1" fmla="*/ 3427530 w 3427530"/>
            <a:gd name="connsiteY1" fmla="*/ 1570790 h 1579144"/>
            <a:gd name="connsiteX2" fmla="*/ 3377035 w 3427530"/>
            <a:gd name="connsiteY2" fmla="*/ 484605 h 1579144"/>
            <a:gd name="connsiteX3" fmla="*/ 2934206 w 3427530"/>
            <a:gd name="connsiteY3" fmla="*/ 0 h 1579144"/>
            <a:gd name="connsiteX4" fmla="*/ 30207 w 3427530"/>
            <a:gd name="connsiteY4" fmla="*/ 33421 h 1579144"/>
            <a:gd name="connsiteX5" fmla="*/ 0 w 3427530"/>
            <a:gd name="connsiteY5" fmla="*/ 1579144 h 1579144"/>
            <a:gd name="connsiteX0" fmla="*/ 0 w 3427530"/>
            <a:gd name="connsiteY0" fmla="*/ 1579144 h 1579144"/>
            <a:gd name="connsiteX1" fmla="*/ 3427530 w 3427530"/>
            <a:gd name="connsiteY1" fmla="*/ 1570790 h 1579144"/>
            <a:gd name="connsiteX2" fmla="*/ 3377035 w 3427530"/>
            <a:gd name="connsiteY2" fmla="*/ 484605 h 1579144"/>
            <a:gd name="connsiteX3" fmla="*/ 2934206 w 3427530"/>
            <a:gd name="connsiteY3" fmla="*/ 0 h 1579144"/>
            <a:gd name="connsiteX4" fmla="*/ 15354 w 3427530"/>
            <a:gd name="connsiteY4" fmla="*/ 21413 h 1579144"/>
            <a:gd name="connsiteX5" fmla="*/ 0 w 3427530"/>
            <a:gd name="connsiteY5" fmla="*/ 1579144 h 15791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427530" h="1579144">
              <a:moveTo>
                <a:pt x="0" y="1579144"/>
              </a:moveTo>
              <a:lnTo>
                <a:pt x="3427530" y="1570790"/>
              </a:lnTo>
              <a:lnTo>
                <a:pt x="3377035" y="484605"/>
              </a:lnTo>
              <a:lnTo>
                <a:pt x="2934206" y="0"/>
              </a:lnTo>
              <a:lnTo>
                <a:pt x="15354" y="21413"/>
              </a:lnTo>
              <a:lnTo>
                <a:pt x="0" y="1579144"/>
              </a:lnTo>
              <a:close/>
            </a:path>
          </a:pathLst>
        </a:cu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AU" sz="1100"/>
        </a:p>
      </xdr:txBody>
    </xdr:sp>
    <xdr:clientData/>
  </xdr:twoCellAnchor>
  <xdr:twoCellAnchor>
    <xdr:from>
      <xdr:col>17</xdr:col>
      <xdr:colOff>63501</xdr:colOff>
      <xdr:row>3</xdr:row>
      <xdr:rowOff>326572</xdr:rowOff>
    </xdr:from>
    <xdr:to>
      <xdr:col>22</xdr:col>
      <xdr:colOff>419920</xdr:colOff>
      <xdr:row>10</xdr:row>
      <xdr:rowOff>371930</xdr:rowOff>
    </xdr:to>
    <xdr:sp macro="" textlink="">
      <xdr:nvSpPr>
        <xdr:cNvPr id="20" name="Freeform: Shape 19">
          <a:extLst>
            <a:ext uri="{FF2B5EF4-FFF2-40B4-BE49-F238E27FC236}">
              <a16:creationId xmlns:a16="http://schemas.microsoft.com/office/drawing/2014/main" id="{00000000-0008-0000-0200-000014000000}"/>
            </a:ext>
          </a:extLst>
        </xdr:cNvPr>
        <xdr:cNvSpPr/>
      </xdr:nvSpPr>
      <xdr:spPr>
        <a:xfrm>
          <a:off x="10840358" y="326572"/>
          <a:ext cx="2669633" cy="2712358"/>
        </a:xfrm>
        <a:custGeom>
          <a:avLst/>
          <a:gdLst>
            <a:gd name="connsiteX0" fmla="*/ 1036052 w 3225131"/>
            <a:gd name="connsiteY0" fmla="*/ 476250 h 3208421"/>
            <a:gd name="connsiteX1" fmla="*/ 1671052 w 3225131"/>
            <a:gd name="connsiteY1" fmla="*/ 0 h 3208421"/>
            <a:gd name="connsiteX2" fmla="*/ 3216776 w 3225131"/>
            <a:gd name="connsiteY2" fmla="*/ 33421 h 3208421"/>
            <a:gd name="connsiteX3" fmla="*/ 3225131 w 3225131"/>
            <a:gd name="connsiteY3" fmla="*/ 2356184 h 3208421"/>
            <a:gd name="connsiteX4" fmla="*/ 1637631 w 3225131"/>
            <a:gd name="connsiteY4" fmla="*/ 2372895 h 3208421"/>
            <a:gd name="connsiteX5" fmla="*/ 584868 w 3225131"/>
            <a:gd name="connsiteY5" fmla="*/ 3208421 h 3208421"/>
            <a:gd name="connsiteX6" fmla="*/ 593223 w 3225131"/>
            <a:gd name="connsiteY6" fmla="*/ 2707105 h 3208421"/>
            <a:gd name="connsiteX7" fmla="*/ 0 w 3225131"/>
            <a:gd name="connsiteY7" fmla="*/ 2740526 h 3208421"/>
            <a:gd name="connsiteX8" fmla="*/ 1069473 w 3225131"/>
            <a:gd name="connsiteY8" fmla="*/ 1813092 h 3208421"/>
            <a:gd name="connsiteX9" fmla="*/ 1036052 w 3225131"/>
            <a:gd name="connsiteY9" fmla="*/ 476250 h 3208421"/>
            <a:gd name="connsiteX0" fmla="*/ 1036052 w 3225131"/>
            <a:gd name="connsiteY0" fmla="*/ 476250 h 3208421"/>
            <a:gd name="connsiteX1" fmla="*/ 1671052 w 3225131"/>
            <a:gd name="connsiteY1" fmla="*/ 0 h 3208421"/>
            <a:gd name="connsiteX2" fmla="*/ 3216776 w 3225131"/>
            <a:gd name="connsiteY2" fmla="*/ 8355 h 3208421"/>
            <a:gd name="connsiteX3" fmla="*/ 3225131 w 3225131"/>
            <a:gd name="connsiteY3" fmla="*/ 2356184 h 3208421"/>
            <a:gd name="connsiteX4" fmla="*/ 1637631 w 3225131"/>
            <a:gd name="connsiteY4" fmla="*/ 2372895 h 3208421"/>
            <a:gd name="connsiteX5" fmla="*/ 584868 w 3225131"/>
            <a:gd name="connsiteY5" fmla="*/ 3208421 h 3208421"/>
            <a:gd name="connsiteX6" fmla="*/ 593223 w 3225131"/>
            <a:gd name="connsiteY6" fmla="*/ 2707105 h 3208421"/>
            <a:gd name="connsiteX7" fmla="*/ 0 w 3225131"/>
            <a:gd name="connsiteY7" fmla="*/ 2740526 h 3208421"/>
            <a:gd name="connsiteX8" fmla="*/ 1069473 w 3225131"/>
            <a:gd name="connsiteY8" fmla="*/ 1813092 h 3208421"/>
            <a:gd name="connsiteX9" fmla="*/ 1036052 w 3225131"/>
            <a:gd name="connsiteY9" fmla="*/ 476250 h 3208421"/>
            <a:gd name="connsiteX0" fmla="*/ 1036052 w 3225131"/>
            <a:gd name="connsiteY0" fmla="*/ 476250 h 3208421"/>
            <a:gd name="connsiteX1" fmla="*/ 1671052 w 3225131"/>
            <a:gd name="connsiteY1" fmla="*/ 0 h 3208421"/>
            <a:gd name="connsiteX2" fmla="*/ 3216776 w 3225131"/>
            <a:gd name="connsiteY2" fmla="*/ 8355 h 3208421"/>
            <a:gd name="connsiteX3" fmla="*/ 3225131 w 3225131"/>
            <a:gd name="connsiteY3" fmla="*/ 2356184 h 3208421"/>
            <a:gd name="connsiteX4" fmla="*/ 1637631 w 3225131"/>
            <a:gd name="connsiteY4" fmla="*/ 2372895 h 3208421"/>
            <a:gd name="connsiteX5" fmla="*/ 584868 w 3225131"/>
            <a:gd name="connsiteY5" fmla="*/ 3208421 h 3208421"/>
            <a:gd name="connsiteX6" fmla="*/ 593223 w 3225131"/>
            <a:gd name="connsiteY6" fmla="*/ 2740526 h 3208421"/>
            <a:gd name="connsiteX7" fmla="*/ 0 w 3225131"/>
            <a:gd name="connsiteY7" fmla="*/ 2740526 h 3208421"/>
            <a:gd name="connsiteX8" fmla="*/ 1069473 w 3225131"/>
            <a:gd name="connsiteY8" fmla="*/ 1813092 h 3208421"/>
            <a:gd name="connsiteX9" fmla="*/ 1036052 w 3225131"/>
            <a:gd name="connsiteY9" fmla="*/ 476250 h 3208421"/>
            <a:gd name="connsiteX0" fmla="*/ 1077829 w 3266908"/>
            <a:gd name="connsiteY0" fmla="*/ 476250 h 3208421"/>
            <a:gd name="connsiteX1" fmla="*/ 1712829 w 3266908"/>
            <a:gd name="connsiteY1" fmla="*/ 0 h 3208421"/>
            <a:gd name="connsiteX2" fmla="*/ 3258553 w 3266908"/>
            <a:gd name="connsiteY2" fmla="*/ 8355 h 3208421"/>
            <a:gd name="connsiteX3" fmla="*/ 3266908 w 3266908"/>
            <a:gd name="connsiteY3" fmla="*/ 2356184 h 3208421"/>
            <a:gd name="connsiteX4" fmla="*/ 1679408 w 3266908"/>
            <a:gd name="connsiteY4" fmla="*/ 2372895 h 3208421"/>
            <a:gd name="connsiteX5" fmla="*/ 626645 w 3266908"/>
            <a:gd name="connsiteY5" fmla="*/ 3208421 h 3208421"/>
            <a:gd name="connsiteX6" fmla="*/ 635000 w 3266908"/>
            <a:gd name="connsiteY6" fmla="*/ 2740526 h 3208421"/>
            <a:gd name="connsiteX7" fmla="*/ 0 w 3266908"/>
            <a:gd name="connsiteY7" fmla="*/ 2748881 h 3208421"/>
            <a:gd name="connsiteX8" fmla="*/ 1111250 w 3266908"/>
            <a:gd name="connsiteY8" fmla="*/ 1813092 h 3208421"/>
            <a:gd name="connsiteX9" fmla="*/ 1077829 w 3266908"/>
            <a:gd name="connsiteY9" fmla="*/ 476250 h 3208421"/>
            <a:gd name="connsiteX0" fmla="*/ 1077829 w 3266908"/>
            <a:gd name="connsiteY0" fmla="*/ 476250 h 3208421"/>
            <a:gd name="connsiteX1" fmla="*/ 1712829 w 3266908"/>
            <a:gd name="connsiteY1" fmla="*/ 0 h 3208421"/>
            <a:gd name="connsiteX2" fmla="*/ 3258553 w 3266908"/>
            <a:gd name="connsiteY2" fmla="*/ 8355 h 3208421"/>
            <a:gd name="connsiteX3" fmla="*/ 3266908 w 3266908"/>
            <a:gd name="connsiteY3" fmla="*/ 2356184 h 3208421"/>
            <a:gd name="connsiteX4" fmla="*/ 1679408 w 3266908"/>
            <a:gd name="connsiteY4" fmla="*/ 2372895 h 3208421"/>
            <a:gd name="connsiteX5" fmla="*/ 626645 w 3266908"/>
            <a:gd name="connsiteY5" fmla="*/ 3208421 h 3208421"/>
            <a:gd name="connsiteX6" fmla="*/ 626645 w 3266908"/>
            <a:gd name="connsiteY6" fmla="*/ 2765592 h 3208421"/>
            <a:gd name="connsiteX7" fmla="*/ 0 w 3266908"/>
            <a:gd name="connsiteY7" fmla="*/ 2748881 h 3208421"/>
            <a:gd name="connsiteX8" fmla="*/ 1111250 w 3266908"/>
            <a:gd name="connsiteY8" fmla="*/ 1813092 h 3208421"/>
            <a:gd name="connsiteX9" fmla="*/ 1077829 w 3266908"/>
            <a:gd name="connsiteY9" fmla="*/ 476250 h 3208421"/>
            <a:gd name="connsiteX0" fmla="*/ 1102579 w 3291658"/>
            <a:gd name="connsiteY0" fmla="*/ 476250 h 3208421"/>
            <a:gd name="connsiteX1" fmla="*/ 1737579 w 3291658"/>
            <a:gd name="connsiteY1" fmla="*/ 0 h 3208421"/>
            <a:gd name="connsiteX2" fmla="*/ 3283303 w 3291658"/>
            <a:gd name="connsiteY2" fmla="*/ 8355 h 3208421"/>
            <a:gd name="connsiteX3" fmla="*/ 3291658 w 3291658"/>
            <a:gd name="connsiteY3" fmla="*/ 2356184 h 3208421"/>
            <a:gd name="connsiteX4" fmla="*/ 1704158 w 3291658"/>
            <a:gd name="connsiteY4" fmla="*/ 2372895 h 3208421"/>
            <a:gd name="connsiteX5" fmla="*/ 651395 w 3291658"/>
            <a:gd name="connsiteY5" fmla="*/ 3208421 h 3208421"/>
            <a:gd name="connsiteX6" fmla="*/ 651395 w 3291658"/>
            <a:gd name="connsiteY6" fmla="*/ 2765592 h 3208421"/>
            <a:gd name="connsiteX7" fmla="*/ 0 w 3291658"/>
            <a:gd name="connsiteY7" fmla="*/ 2773946 h 3208421"/>
            <a:gd name="connsiteX8" fmla="*/ 1136000 w 3291658"/>
            <a:gd name="connsiteY8" fmla="*/ 1813092 h 3208421"/>
            <a:gd name="connsiteX9" fmla="*/ 1102579 w 3291658"/>
            <a:gd name="connsiteY9" fmla="*/ 476250 h 3208421"/>
            <a:gd name="connsiteX0" fmla="*/ 1102579 w 3291658"/>
            <a:gd name="connsiteY0" fmla="*/ 467895 h 3200066"/>
            <a:gd name="connsiteX1" fmla="*/ 1547834 w 3291658"/>
            <a:gd name="connsiteY1" fmla="*/ 41777 h 3200066"/>
            <a:gd name="connsiteX2" fmla="*/ 3283303 w 3291658"/>
            <a:gd name="connsiteY2" fmla="*/ 0 h 3200066"/>
            <a:gd name="connsiteX3" fmla="*/ 3291658 w 3291658"/>
            <a:gd name="connsiteY3" fmla="*/ 2347829 h 3200066"/>
            <a:gd name="connsiteX4" fmla="*/ 1704158 w 3291658"/>
            <a:gd name="connsiteY4" fmla="*/ 2364540 h 3200066"/>
            <a:gd name="connsiteX5" fmla="*/ 651395 w 3291658"/>
            <a:gd name="connsiteY5" fmla="*/ 3200066 h 3200066"/>
            <a:gd name="connsiteX6" fmla="*/ 651395 w 3291658"/>
            <a:gd name="connsiteY6" fmla="*/ 2757237 h 3200066"/>
            <a:gd name="connsiteX7" fmla="*/ 0 w 3291658"/>
            <a:gd name="connsiteY7" fmla="*/ 2765591 h 3200066"/>
            <a:gd name="connsiteX8" fmla="*/ 1136000 w 3291658"/>
            <a:gd name="connsiteY8" fmla="*/ 1804737 h 3200066"/>
            <a:gd name="connsiteX9" fmla="*/ 1102579 w 3291658"/>
            <a:gd name="connsiteY9" fmla="*/ 467895 h 3200066"/>
            <a:gd name="connsiteX0" fmla="*/ 1102579 w 3291658"/>
            <a:gd name="connsiteY0" fmla="*/ 467895 h 3200066"/>
            <a:gd name="connsiteX1" fmla="*/ 1473586 w 3291658"/>
            <a:gd name="connsiteY1" fmla="*/ 50132 h 3200066"/>
            <a:gd name="connsiteX2" fmla="*/ 3283303 w 3291658"/>
            <a:gd name="connsiteY2" fmla="*/ 0 h 3200066"/>
            <a:gd name="connsiteX3" fmla="*/ 3291658 w 3291658"/>
            <a:gd name="connsiteY3" fmla="*/ 2347829 h 3200066"/>
            <a:gd name="connsiteX4" fmla="*/ 1704158 w 3291658"/>
            <a:gd name="connsiteY4" fmla="*/ 2364540 h 3200066"/>
            <a:gd name="connsiteX5" fmla="*/ 651395 w 3291658"/>
            <a:gd name="connsiteY5" fmla="*/ 3200066 h 3200066"/>
            <a:gd name="connsiteX6" fmla="*/ 651395 w 3291658"/>
            <a:gd name="connsiteY6" fmla="*/ 2757237 h 3200066"/>
            <a:gd name="connsiteX7" fmla="*/ 0 w 3291658"/>
            <a:gd name="connsiteY7" fmla="*/ 2765591 h 3200066"/>
            <a:gd name="connsiteX8" fmla="*/ 1136000 w 3291658"/>
            <a:gd name="connsiteY8" fmla="*/ 1804737 h 3200066"/>
            <a:gd name="connsiteX9" fmla="*/ 1102579 w 3291658"/>
            <a:gd name="connsiteY9" fmla="*/ 467895 h 3200066"/>
            <a:gd name="connsiteX0" fmla="*/ 1102579 w 3291658"/>
            <a:gd name="connsiteY0" fmla="*/ 467895 h 3200066"/>
            <a:gd name="connsiteX1" fmla="*/ 1498336 w 3291658"/>
            <a:gd name="connsiteY1" fmla="*/ 33421 h 3200066"/>
            <a:gd name="connsiteX2" fmla="*/ 3283303 w 3291658"/>
            <a:gd name="connsiteY2" fmla="*/ 0 h 3200066"/>
            <a:gd name="connsiteX3" fmla="*/ 3291658 w 3291658"/>
            <a:gd name="connsiteY3" fmla="*/ 2347829 h 3200066"/>
            <a:gd name="connsiteX4" fmla="*/ 1704158 w 3291658"/>
            <a:gd name="connsiteY4" fmla="*/ 2364540 h 3200066"/>
            <a:gd name="connsiteX5" fmla="*/ 651395 w 3291658"/>
            <a:gd name="connsiteY5" fmla="*/ 3200066 h 3200066"/>
            <a:gd name="connsiteX6" fmla="*/ 651395 w 3291658"/>
            <a:gd name="connsiteY6" fmla="*/ 2757237 h 3200066"/>
            <a:gd name="connsiteX7" fmla="*/ 0 w 3291658"/>
            <a:gd name="connsiteY7" fmla="*/ 2765591 h 3200066"/>
            <a:gd name="connsiteX8" fmla="*/ 1136000 w 3291658"/>
            <a:gd name="connsiteY8" fmla="*/ 1804737 h 3200066"/>
            <a:gd name="connsiteX9" fmla="*/ 1102579 w 3291658"/>
            <a:gd name="connsiteY9" fmla="*/ 467895 h 3200066"/>
            <a:gd name="connsiteX0" fmla="*/ 1102579 w 3291658"/>
            <a:gd name="connsiteY0" fmla="*/ 434474 h 3166645"/>
            <a:gd name="connsiteX1" fmla="*/ 1498336 w 3291658"/>
            <a:gd name="connsiteY1" fmla="*/ 0 h 3166645"/>
            <a:gd name="connsiteX2" fmla="*/ 3283303 w 3291658"/>
            <a:gd name="connsiteY2" fmla="*/ 16711 h 3166645"/>
            <a:gd name="connsiteX3" fmla="*/ 3291658 w 3291658"/>
            <a:gd name="connsiteY3" fmla="*/ 2314408 h 3166645"/>
            <a:gd name="connsiteX4" fmla="*/ 1704158 w 3291658"/>
            <a:gd name="connsiteY4" fmla="*/ 2331119 h 3166645"/>
            <a:gd name="connsiteX5" fmla="*/ 651395 w 3291658"/>
            <a:gd name="connsiteY5" fmla="*/ 3166645 h 3166645"/>
            <a:gd name="connsiteX6" fmla="*/ 651395 w 3291658"/>
            <a:gd name="connsiteY6" fmla="*/ 2723816 h 3166645"/>
            <a:gd name="connsiteX7" fmla="*/ 0 w 3291658"/>
            <a:gd name="connsiteY7" fmla="*/ 2732170 h 3166645"/>
            <a:gd name="connsiteX8" fmla="*/ 1136000 w 3291658"/>
            <a:gd name="connsiteY8" fmla="*/ 1771316 h 3166645"/>
            <a:gd name="connsiteX9" fmla="*/ 1102579 w 3291658"/>
            <a:gd name="connsiteY9" fmla="*/ 434474 h 3166645"/>
            <a:gd name="connsiteX0" fmla="*/ 1102579 w 3291658"/>
            <a:gd name="connsiteY0" fmla="*/ 434474 h 3166645"/>
            <a:gd name="connsiteX1" fmla="*/ 1498336 w 3291658"/>
            <a:gd name="connsiteY1" fmla="*/ 0 h 3166645"/>
            <a:gd name="connsiteX2" fmla="*/ 3291552 w 3291658"/>
            <a:gd name="connsiteY2" fmla="*/ 8356 h 3166645"/>
            <a:gd name="connsiteX3" fmla="*/ 3291658 w 3291658"/>
            <a:gd name="connsiteY3" fmla="*/ 2314408 h 3166645"/>
            <a:gd name="connsiteX4" fmla="*/ 1704158 w 3291658"/>
            <a:gd name="connsiteY4" fmla="*/ 2331119 h 3166645"/>
            <a:gd name="connsiteX5" fmla="*/ 651395 w 3291658"/>
            <a:gd name="connsiteY5" fmla="*/ 3166645 h 3166645"/>
            <a:gd name="connsiteX6" fmla="*/ 651395 w 3291658"/>
            <a:gd name="connsiteY6" fmla="*/ 2723816 h 3166645"/>
            <a:gd name="connsiteX7" fmla="*/ 0 w 3291658"/>
            <a:gd name="connsiteY7" fmla="*/ 2732170 h 3166645"/>
            <a:gd name="connsiteX8" fmla="*/ 1136000 w 3291658"/>
            <a:gd name="connsiteY8" fmla="*/ 1771316 h 3166645"/>
            <a:gd name="connsiteX9" fmla="*/ 1102579 w 3291658"/>
            <a:gd name="connsiteY9" fmla="*/ 434474 h 3166645"/>
            <a:gd name="connsiteX0" fmla="*/ 451184 w 2640263"/>
            <a:gd name="connsiteY0" fmla="*/ 434474 h 3166645"/>
            <a:gd name="connsiteX1" fmla="*/ 846941 w 2640263"/>
            <a:gd name="connsiteY1" fmla="*/ 0 h 3166645"/>
            <a:gd name="connsiteX2" fmla="*/ 2640157 w 2640263"/>
            <a:gd name="connsiteY2" fmla="*/ 8356 h 3166645"/>
            <a:gd name="connsiteX3" fmla="*/ 2640263 w 2640263"/>
            <a:gd name="connsiteY3" fmla="*/ 2314408 h 3166645"/>
            <a:gd name="connsiteX4" fmla="*/ 1052763 w 2640263"/>
            <a:gd name="connsiteY4" fmla="*/ 2331119 h 3166645"/>
            <a:gd name="connsiteX5" fmla="*/ 0 w 2640263"/>
            <a:gd name="connsiteY5" fmla="*/ 3166645 h 3166645"/>
            <a:gd name="connsiteX6" fmla="*/ 0 w 2640263"/>
            <a:gd name="connsiteY6" fmla="*/ 2723816 h 3166645"/>
            <a:gd name="connsiteX7" fmla="*/ 16837 w 2640263"/>
            <a:gd name="connsiteY7" fmla="*/ 1704472 h 3166645"/>
            <a:gd name="connsiteX8" fmla="*/ 484605 w 2640263"/>
            <a:gd name="connsiteY8" fmla="*/ 1771316 h 3166645"/>
            <a:gd name="connsiteX9" fmla="*/ 451184 w 2640263"/>
            <a:gd name="connsiteY9" fmla="*/ 434474 h 3166645"/>
            <a:gd name="connsiteX0" fmla="*/ 451184 w 2640263"/>
            <a:gd name="connsiteY0" fmla="*/ 434474 h 3166645"/>
            <a:gd name="connsiteX1" fmla="*/ 846941 w 2640263"/>
            <a:gd name="connsiteY1" fmla="*/ 0 h 3166645"/>
            <a:gd name="connsiteX2" fmla="*/ 2640157 w 2640263"/>
            <a:gd name="connsiteY2" fmla="*/ 8356 h 3166645"/>
            <a:gd name="connsiteX3" fmla="*/ 2640263 w 2640263"/>
            <a:gd name="connsiteY3" fmla="*/ 2314408 h 3166645"/>
            <a:gd name="connsiteX4" fmla="*/ 1052763 w 2640263"/>
            <a:gd name="connsiteY4" fmla="*/ 2331119 h 3166645"/>
            <a:gd name="connsiteX5" fmla="*/ 0 w 2640263"/>
            <a:gd name="connsiteY5" fmla="*/ 3166645 h 3166645"/>
            <a:gd name="connsiteX6" fmla="*/ 0 w 2640263"/>
            <a:gd name="connsiteY6" fmla="*/ 2723816 h 3166645"/>
            <a:gd name="connsiteX7" fmla="*/ 16837 w 2640263"/>
            <a:gd name="connsiteY7" fmla="*/ 1704472 h 3166645"/>
            <a:gd name="connsiteX8" fmla="*/ 476356 w 2640263"/>
            <a:gd name="connsiteY8" fmla="*/ 1662697 h 3166645"/>
            <a:gd name="connsiteX9" fmla="*/ 451184 w 2640263"/>
            <a:gd name="connsiteY9" fmla="*/ 434474 h 3166645"/>
            <a:gd name="connsiteX0" fmla="*/ 467346 w 2656425"/>
            <a:gd name="connsiteY0" fmla="*/ 434474 h 3166645"/>
            <a:gd name="connsiteX1" fmla="*/ 863103 w 2656425"/>
            <a:gd name="connsiteY1" fmla="*/ 0 h 3166645"/>
            <a:gd name="connsiteX2" fmla="*/ 2656319 w 2656425"/>
            <a:gd name="connsiteY2" fmla="*/ 8356 h 3166645"/>
            <a:gd name="connsiteX3" fmla="*/ 2656425 w 2656425"/>
            <a:gd name="connsiteY3" fmla="*/ 2314408 h 3166645"/>
            <a:gd name="connsiteX4" fmla="*/ 1068925 w 2656425"/>
            <a:gd name="connsiteY4" fmla="*/ 2331119 h 3166645"/>
            <a:gd name="connsiteX5" fmla="*/ 16162 w 2656425"/>
            <a:gd name="connsiteY5" fmla="*/ 3166645 h 3166645"/>
            <a:gd name="connsiteX6" fmla="*/ 16162 w 2656425"/>
            <a:gd name="connsiteY6" fmla="*/ 2723816 h 3166645"/>
            <a:gd name="connsiteX7" fmla="*/ 0 w 2656425"/>
            <a:gd name="connsiteY7" fmla="*/ 1687762 h 3166645"/>
            <a:gd name="connsiteX8" fmla="*/ 492518 w 2656425"/>
            <a:gd name="connsiteY8" fmla="*/ 1662697 h 3166645"/>
            <a:gd name="connsiteX9" fmla="*/ 467346 w 2656425"/>
            <a:gd name="connsiteY9" fmla="*/ 434474 h 3166645"/>
            <a:gd name="connsiteX0" fmla="*/ 467346 w 2656425"/>
            <a:gd name="connsiteY0" fmla="*/ 434474 h 2832435"/>
            <a:gd name="connsiteX1" fmla="*/ 863103 w 2656425"/>
            <a:gd name="connsiteY1" fmla="*/ 0 h 2832435"/>
            <a:gd name="connsiteX2" fmla="*/ 2656319 w 2656425"/>
            <a:gd name="connsiteY2" fmla="*/ 8356 h 2832435"/>
            <a:gd name="connsiteX3" fmla="*/ 2656425 w 2656425"/>
            <a:gd name="connsiteY3" fmla="*/ 2314408 h 2832435"/>
            <a:gd name="connsiteX4" fmla="*/ 1068925 w 2656425"/>
            <a:gd name="connsiteY4" fmla="*/ 2331119 h 2832435"/>
            <a:gd name="connsiteX5" fmla="*/ 461650 w 2656425"/>
            <a:gd name="connsiteY5" fmla="*/ 2832435 h 2832435"/>
            <a:gd name="connsiteX6" fmla="*/ 16162 w 2656425"/>
            <a:gd name="connsiteY6" fmla="*/ 2723816 h 2832435"/>
            <a:gd name="connsiteX7" fmla="*/ 0 w 2656425"/>
            <a:gd name="connsiteY7" fmla="*/ 1687762 h 2832435"/>
            <a:gd name="connsiteX8" fmla="*/ 492518 w 2656425"/>
            <a:gd name="connsiteY8" fmla="*/ 1662697 h 2832435"/>
            <a:gd name="connsiteX9" fmla="*/ 467346 w 2656425"/>
            <a:gd name="connsiteY9" fmla="*/ 434474 h 2832435"/>
            <a:gd name="connsiteX0" fmla="*/ 467346 w 2656425"/>
            <a:gd name="connsiteY0" fmla="*/ 434474 h 2723816"/>
            <a:gd name="connsiteX1" fmla="*/ 863103 w 2656425"/>
            <a:gd name="connsiteY1" fmla="*/ 0 h 2723816"/>
            <a:gd name="connsiteX2" fmla="*/ 2656319 w 2656425"/>
            <a:gd name="connsiteY2" fmla="*/ 8356 h 2723816"/>
            <a:gd name="connsiteX3" fmla="*/ 2656425 w 2656425"/>
            <a:gd name="connsiteY3" fmla="*/ 2314408 h 2723816"/>
            <a:gd name="connsiteX4" fmla="*/ 1068925 w 2656425"/>
            <a:gd name="connsiteY4" fmla="*/ 2331119 h 2723816"/>
            <a:gd name="connsiteX5" fmla="*/ 1286626 w 2656425"/>
            <a:gd name="connsiteY5" fmla="*/ 2707107 h 2723816"/>
            <a:gd name="connsiteX6" fmla="*/ 16162 w 2656425"/>
            <a:gd name="connsiteY6" fmla="*/ 2723816 h 2723816"/>
            <a:gd name="connsiteX7" fmla="*/ 0 w 2656425"/>
            <a:gd name="connsiteY7" fmla="*/ 1687762 h 2723816"/>
            <a:gd name="connsiteX8" fmla="*/ 492518 w 2656425"/>
            <a:gd name="connsiteY8" fmla="*/ 1662697 h 2723816"/>
            <a:gd name="connsiteX9" fmla="*/ 467346 w 2656425"/>
            <a:gd name="connsiteY9" fmla="*/ 434474 h 2723816"/>
            <a:gd name="connsiteX0" fmla="*/ 467346 w 2656425"/>
            <a:gd name="connsiteY0" fmla="*/ 434474 h 2723816"/>
            <a:gd name="connsiteX1" fmla="*/ 863103 w 2656425"/>
            <a:gd name="connsiteY1" fmla="*/ 0 h 2723816"/>
            <a:gd name="connsiteX2" fmla="*/ 2656319 w 2656425"/>
            <a:gd name="connsiteY2" fmla="*/ 8356 h 2723816"/>
            <a:gd name="connsiteX3" fmla="*/ 2656425 w 2656425"/>
            <a:gd name="connsiteY3" fmla="*/ 2314408 h 2723816"/>
            <a:gd name="connsiteX4" fmla="*/ 1341168 w 2656425"/>
            <a:gd name="connsiteY4" fmla="*/ 2339475 h 2723816"/>
            <a:gd name="connsiteX5" fmla="*/ 1286626 w 2656425"/>
            <a:gd name="connsiteY5" fmla="*/ 2707107 h 2723816"/>
            <a:gd name="connsiteX6" fmla="*/ 16162 w 2656425"/>
            <a:gd name="connsiteY6" fmla="*/ 2723816 h 2723816"/>
            <a:gd name="connsiteX7" fmla="*/ 0 w 2656425"/>
            <a:gd name="connsiteY7" fmla="*/ 1687762 h 2723816"/>
            <a:gd name="connsiteX8" fmla="*/ 492518 w 2656425"/>
            <a:gd name="connsiteY8" fmla="*/ 1662697 h 2723816"/>
            <a:gd name="connsiteX9" fmla="*/ 467346 w 265642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332918 w 2648175"/>
            <a:gd name="connsiteY4" fmla="*/ 2339475 h 2723816"/>
            <a:gd name="connsiteX5" fmla="*/ 1278376 w 2648175"/>
            <a:gd name="connsiteY5" fmla="*/ 2707107 h 2723816"/>
            <a:gd name="connsiteX6" fmla="*/ 7912 w 2648175"/>
            <a:gd name="connsiteY6" fmla="*/ 2723816 h 2723816"/>
            <a:gd name="connsiteX7" fmla="*/ 0 w 2648175"/>
            <a:gd name="connsiteY7" fmla="*/ 1604210 h 2723816"/>
            <a:gd name="connsiteX8" fmla="*/ 484268 w 2648175"/>
            <a:gd name="connsiteY8" fmla="*/ 1662697 h 2723816"/>
            <a:gd name="connsiteX9" fmla="*/ 459096 w 264817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332918 w 2648175"/>
            <a:gd name="connsiteY4" fmla="*/ 2339475 h 2723816"/>
            <a:gd name="connsiteX5" fmla="*/ 1278376 w 2648175"/>
            <a:gd name="connsiteY5" fmla="*/ 2707107 h 2723816"/>
            <a:gd name="connsiteX6" fmla="*/ 7912 w 2648175"/>
            <a:gd name="connsiteY6" fmla="*/ 2723816 h 2723816"/>
            <a:gd name="connsiteX7" fmla="*/ 0 w 2648175"/>
            <a:gd name="connsiteY7" fmla="*/ 1604210 h 2723816"/>
            <a:gd name="connsiteX8" fmla="*/ 509018 w 2648175"/>
            <a:gd name="connsiteY8" fmla="*/ 1629276 h 2723816"/>
            <a:gd name="connsiteX9" fmla="*/ 459096 w 264817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263008 w 2648175"/>
            <a:gd name="connsiteY4" fmla="*/ 2331469 h 2723816"/>
            <a:gd name="connsiteX5" fmla="*/ 1278376 w 2648175"/>
            <a:gd name="connsiteY5" fmla="*/ 2707107 h 2723816"/>
            <a:gd name="connsiteX6" fmla="*/ 7912 w 2648175"/>
            <a:gd name="connsiteY6" fmla="*/ 2723816 h 2723816"/>
            <a:gd name="connsiteX7" fmla="*/ 0 w 2648175"/>
            <a:gd name="connsiteY7" fmla="*/ 1604210 h 2723816"/>
            <a:gd name="connsiteX8" fmla="*/ 509018 w 2648175"/>
            <a:gd name="connsiteY8" fmla="*/ 1629276 h 2723816"/>
            <a:gd name="connsiteX9" fmla="*/ 459096 w 2648175"/>
            <a:gd name="connsiteY9" fmla="*/ 434474 h 2723816"/>
            <a:gd name="connsiteX0" fmla="*/ 459096 w 2648175"/>
            <a:gd name="connsiteY0" fmla="*/ 434474 h 2723816"/>
            <a:gd name="connsiteX1" fmla="*/ 854853 w 2648175"/>
            <a:gd name="connsiteY1" fmla="*/ 0 h 2723816"/>
            <a:gd name="connsiteX2" fmla="*/ 2648069 w 2648175"/>
            <a:gd name="connsiteY2" fmla="*/ 8356 h 2723816"/>
            <a:gd name="connsiteX3" fmla="*/ 2648175 w 2648175"/>
            <a:gd name="connsiteY3" fmla="*/ 2314408 h 2723816"/>
            <a:gd name="connsiteX4" fmla="*/ 1263008 w 2648175"/>
            <a:gd name="connsiteY4" fmla="*/ 2331469 h 2723816"/>
            <a:gd name="connsiteX5" fmla="*/ 1258957 w 2648175"/>
            <a:gd name="connsiteY5" fmla="*/ 2707107 h 2723816"/>
            <a:gd name="connsiteX6" fmla="*/ 7912 w 2648175"/>
            <a:gd name="connsiteY6" fmla="*/ 2723816 h 2723816"/>
            <a:gd name="connsiteX7" fmla="*/ 0 w 2648175"/>
            <a:gd name="connsiteY7" fmla="*/ 1604210 h 2723816"/>
            <a:gd name="connsiteX8" fmla="*/ 509018 w 2648175"/>
            <a:gd name="connsiteY8" fmla="*/ 1629276 h 2723816"/>
            <a:gd name="connsiteX9" fmla="*/ 459096 w 2648175"/>
            <a:gd name="connsiteY9" fmla="*/ 434474 h 2723816"/>
            <a:gd name="connsiteX0" fmla="*/ 451963 w 2641042"/>
            <a:gd name="connsiteY0" fmla="*/ 434474 h 2723816"/>
            <a:gd name="connsiteX1" fmla="*/ 847720 w 2641042"/>
            <a:gd name="connsiteY1" fmla="*/ 0 h 2723816"/>
            <a:gd name="connsiteX2" fmla="*/ 2640936 w 2641042"/>
            <a:gd name="connsiteY2" fmla="*/ 8356 h 2723816"/>
            <a:gd name="connsiteX3" fmla="*/ 2641042 w 2641042"/>
            <a:gd name="connsiteY3" fmla="*/ 2314408 h 2723816"/>
            <a:gd name="connsiteX4" fmla="*/ 1255875 w 2641042"/>
            <a:gd name="connsiteY4" fmla="*/ 2331469 h 2723816"/>
            <a:gd name="connsiteX5" fmla="*/ 1251824 w 2641042"/>
            <a:gd name="connsiteY5" fmla="*/ 2707107 h 2723816"/>
            <a:gd name="connsiteX6" fmla="*/ 779 w 2641042"/>
            <a:gd name="connsiteY6" fmla="*/ 2723816 h 2723816"/>
            <a:gd name="connsiteX7" fmla="*/ 634 w 2641042"/>
            <a:gd name="connsiteY7" fmla="*/ 1664256 h 2723816"/>
            <a:gd name="connsiteX8" fmla="*/ 501885 w 2641042"/>
            <a:gd name="connsiteY8" fmla="*/ 1629276 h 2723816"/>
            <a:gd name="connsiteX9" fmla="*/ 451963 w 2641042"/>
            <a:gd name="connsiteY9" fmla="*/ 434474 h 2723816"/>
            <a:gd name="connsiteX0" fmla="*/ 451963 w 2641042"/>
            <a:gd name="connsiteY0" fmla="*/ 434474 h 2723816"/>
            <a:gd name="connsiteX1" fmla="*/ 847720 w 2641042"/>
            <a:gd name="connsiteY1" fmla="*/ 0 h 2723816"/>
            <a:gd name="connsiteX2" fmla="*/ 2640936 w 2641042"/>
            <a:gd name="connsiteY2" fmla="*/ 8356 h 2723816"/>
            <a:gd name="connsiteX3" fmla="*/ 2641042 w 2641042"/>
            <a:gd name="connsiteY3" fmla="*/ 2314408 h 2723816"/>
            <a:gd name="connsiteX4" fmla="*/ 1255875 w 2641042"/>
            <a:gd name="connsiteY4" fmla="*/ 2331469 h 2723816"/>
            <a:gd name="connsiteX5" fmla="*/ 1251824 w 2641042"/>
            <a:gd name="connsiteY5" fmla="*/ 2707107 h 2723816"/>
            <a:gd name="connsiteX6" fmla="*/ 779 w 2641042"/>
            <a:gd name="connsiteY6" fmla="*/ 2723816 h 2723816"/>
            <a:gd name="connsiteX7" fmla="*/ 634 w 2641042"/>
            <a:gd name="connsiteY7" fmla="*/ 1664256 h 2723816"/>
            <a:gd name="connsiteX8" fmla="*/ 486350 w 2641042"/>
            <a:gd name="connsiteY8" fmla="*/ 1649292 h 2723816"/>
            <a:gd name="connsiteX9" fmla="*/ 451963 w 264104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9125 w 2644292"/>
            <a:gd name="connsiteY4" fmla="*/ 2331469 h 2723816"/>
            <a:gd name="connsiteX5" fmla="*/ 1255074 w 2644292"/>
            <a:gd name="connsiteY5" fmla="*/ 2707107 h 2723816"/>
            <a:gd name="connsiteX6" fmla="*/ 4029 w 2644292"/>
            <a:gd name="connsiteY6" fmla="*/ 2723816 h 2723816"/>
            <a:gd name="connsiteX7" fmla="*/ 0 w 2644292"/>
            <a:gd name="connsiteY7" fmla="*/ 1640238 h 2723816"/>
            <a:gd name="connsiteX8" fmla="*/ 489600 w 2644292"/>
            <a:gd name="connsiteY8" fmla="*/ 1649292 h 2723816"/>
            <a:gd name="connsiteX9" fmla="*/ 455213 w 264429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9125 w 2644292"/>
            <a:gd name="connsiteY4" fmla="*/ 2331469 h 2723816"/>
            <a:gd name="connsiteX5" fmla="*/ 1255074 w 2644292"/>
            <a:gd name="connsiteY5" fmla="*/ 2707107 h 2723816"/>
            <a:gd name="connsiteX6" fmla="*/ 4029 w 2644292"/>
            <a:gd name="connsiteY6" fmla="*/ 2723816 h 2723816"/>
            <a:gd name="connsiteX7" fmla="*/ 0 w 2644292"/>
            <a:gd name="connsiteY7" fmla="*/ 1640238 h 2723816"/>
            <a:gd name="connsiteX8" fmla="*/ 481833 w 2644292"/>
            <a:gd name="connsiteY8" fmla="*/ 1617267 h 2723816"/>
            <a:gd name="connsiteX9" fmla="*/ 455213 w 264429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9125 w 2644292"/>
            <a:gd name="connsiteY4" fmla="*/ 2331469 h 2723816"/>
            <a:gd name="connsiteX5" fmla="*/ 1255074 w 2644292"/>
            <a:gd name="connsiteY5" fmla="*/ 2707107 h 2723816"/>
            <a:gd name="connsiteX6" fmla="*/ 4029 w 2644292"/>
            <a:gd name="connsiteY6" fmla="*/ 2723816 h 2723816"/>
            <a:gd name="connsiteX7" fmla="*/ 0 w 2644292"/>
            <a:gd name="connsiteY7" fmla="*/ 1640238 h 2723816"/>
            <a:gd name="connsiteX8" fmla="*/ 481833 w 2644292"/>
            <a:gd name="connsiteY8" fmla="*/ 1617267 h 2723816"/>
            <a:gd name="connsiteX9" fmla="*/ 455213 w 2644292"/>
            <a:gd name="connsiteY9"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1255074 w 2644292"/>
            <a:gd name="connsiteY4" fmla="*/ 2707107 h 2723816"/>
            <a:gd name="connsiteX5" fmla="*/ 4029 w 2644292"/>
            <a:gd name="connsiteY5" fmla="*/ 2723816 h 2723816"/>
            <a:gd name="connsiteX6" fmla="*/ 0 w 2644292"/>
            <a:gd name="connsiteY6" fmla="*/ 1640238 h 2723816"/>
            <a:gd name="connsiteX7" fmla="*/ 481833 w 2644292"/>
            <a:gd name="connsiteY7" fmla="*/ 1617267 h 2723816"/>
            <a:gd name="connsiteX8" fmla="*/ 455213 w 2644292"/>
            <a:gd name="connsiteY8"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314408 h 2723816"/>
            <a:gd name="connsiteX4" fmla="*/ 4029 w 2644292"/>
            <a:gd name="connsiteY4" fmla="*/ 2723816 h 2723816"/>
            <a:gd name="connsiteX5" fmla="*/ 0 w 2644292"/>
            <a:gd name="connsiteY5" fmla="*/ 1640238 h 2723816"/>
            <a:gd name="connsiteX6" fmla="*/ 481833 w 2644292"/>
            <a:gd name="connsiteY6" fmla="*/ 1617267 h 2723816"/>
            <a:gd name="connsiteX7" fmla="*/ 455213 w 2644292"/>
            <a:gd name="connsiteY7" fmla="*/ 434474 h 2723816"/>
            <a:gd name="connsiteX0" fmla="*/ 455213 w 2644292"/>
            <a:gd name="connsiteY0" fmla="*/ 434474 h 2723816"/>
            <a:gd name="connsiteX1" fmla="*/ 850970 w 2644292"/>
            <a:gd name="connsiteY1" fmla="*/ 0 h 2723816"/>
            <a:gd name="connsiteX2" fmla="*/ 2644186 w 2644292"/>
            <a:gd name="connsiteY2" fmla="*/ 8356 h 2723816"/>
            <a:gd name="connsiteX3" fmla="*/ 2644292 w 2644292"/>
            <a:gd name="connsiteY3" fmla="*/ 2717010 h 2723816"/>
            <a:gd name="connsiteX4" fmla="*/ 4029 w 2644292"/>
            <a:gd name="connsiteY4" fmla="*/ 2723816 h 2723816"/>
            <a:gd name="connsiteX5" fmla="*/ 0 w 2644292"/>
            <a:gd name="connsiteY5" fmla="*/ 1640238 h 2723816"/>
            <a:gd name="connsiteX6" fmla="*/ 481833 w 2644292"/>
            <a:gd name="connsiteY6" fmla="*/ 1617267 h 2723816"/>
            <a:gd name="connsiteX7" fmla="*/ 455213 w 2644292"/>
            <a:gd name="connsiteY7" fmla="*/ 434474 h 2723816"/>
            <a:gd name="connsiteX0" fmla="*/ 455213 w 2644292"/>
            <a:gd name="connsiteY0" fmla="*/ 434474 h 2717010"/>
            <a:gd name="connsiteX1" fmla="*/ 850970 w 2644292"/>
            <a:gd name="connsiteY1" fmla="*/ 0 h 2717010"/>
            <a:gd name="connsiteX2" fmla="*/ 2644186 w 2644292"/>
            <a:gd name="connsiteY2" fmla="*/ 8356 h 2717010"/>
            <a:gd name="connsiteX3" fmla="*/ 2644292 w 2644292"/>
            <a:gd name="connsiteY3" fmla="*/ 2717010 h 2717010"/>
            <a:gd name="connsiteX4" fmla="*/ 0 w 2644292"/>
            <a:gd name="connsiteY4" fmla="*/ 1640238 h 2717010"/>
            <a:gd name="connsiteX5" fmla="*/ 481833 w 2644292"/>
            <a:gd name="connsiteY5" fmla="*/ 1617267 h 2717010"/>
            <a:gd name="connsiteX6" fmla="*/ 455213 w 2644292"/>
            <a:gd name="connsiteY6" fmla="*/ 434474 h 2717010"/>
            <a:gd name="connsiteX0" fmla="*/ 455213 w 2644292"/>
            <a:gd name="connsiteY0" fmla="*/ 434474 h 1640238"/>
            <a:gd name="connsiteX1" fmla="*/ 850970 w 2644292"/>
            <a:gd name="connsiteY1" fmla="*/ 0 h 1640238"/>
            <a:gd name="connsiteX2" fmla="*/ 2644186 w 2644292"/>
            <a:gd name="connsiteY2" fmla="*/ 8356 h 1640238"/>
            <a:gd name="connsiteX3" fmla="*/ 2644292 w 2644292"/>
            <a:gd name="connsiteY3" fmla="*/ 1628158 h 1640238"/>
            <a:gd name="connsiteX4" fmla="*/ 0 w 2644292"/>
            <a:gd name="connsiteY4" fmla="*/ 1640238 h 1640238"/>
            <a:gd name="connsiteX5" fmla="*/ 481833 w 2644292"/>
            <a:gd name="connsiteY5" fmla="*/ 1617267 h 1640238"/>
            <a:gd name="connsiteX6" fmla="*/ 455213 w 2644292"/>
            <a:gd name="connsiteY6" fmla="*/ 434474 h 1640238"/>
            <a:gd name="connsiteX0" fmla="*/ 455213 w 2644292"/>
            <a:gd name="connsiteY0" fmla="*/ 434474 h 1640238"/>
            <a:gd name="connsiteX1" fmla="*/ 850970 w 2644292"/>
            <a:gd name="connsiteY1" fmla="*/ 0 h 1640238"/>
            <a:gd name="connsiteX2" fmla="*/ 2644186 w 2644292"/>
            <a:gd name="connsiteY2" fmla="*/ 8356 h 1640238"/>
            <a:gd name="connsiteX3" fmla="*/ 2644292 w 2644292"/>
            <a:gd name="connsiteY3" fmla="*/ 1628158 h 1640238"/>
            <a:gd name="connsiteX4" fmla="*/ 0 w 2644292"/>
            <a:gd name="connsiteY4" fmla="*/ 1640238 h 1640238"/>
            <a:gd name="connsiteX5" fmla="*/ 481833 w 2644292"/>
            <a:gd name="connsiteY5" fmla="*/ 1617267 h 1640238"/>
            <a:gd name="connsiteX6" fmla="*/ 455213 w 2644292"/>
            <a:gd name="connsiteY6" fmla="*/ 434474 h 1640238"/>
            <a:gd name="connsiteX0" fmla="*/ 455213 w 2644292"/>
            <a:gd name="connsiteY0" fmla="*/ 434474 h 1640238"/>
            <a:gd name="connsiteX1" fmla="*/ 850970 w 2644292"/>
            <a:gd name="connsiteY1" fmla="*/ 0 h 1640238"/>
            <a:gd name="connsiteX2" fmla="*/ 2644186 w 2644292"/>
            <a:gd name="connsiteY2" fmla="*/ 8356 h 1640238"/>
            <a:gd name="connsiteX3" fmla="*/ 2644292 w 2644292"/>
            <a:gd name="connsiteY3" fmla="*/ 1628158 h 1640238"/>
            <a:gd name="connsiteX4" fmla="*/ 0 w 2644292"/>
            <a:gd name="connsiteY4" fmla="*/ 1640238 h 1640238"/>
            <a:gd name="connsiteX5" fmla="*/ 481833 w 2644292"/>
            <a:gd name="connsiteY5" fmla="*/ 1617267 h 1640238"/>
            <a:gd name="connsiteX6" fmla="*/ 455213 w 2644292"/>
            <a:gd name="connsiteY6" fmla="*/ 434474 h 1640238"/>
            <a:gd name="connsiteX0" fmla="*/ 0 w 2189079"/>
            <a:gd name="connsiteY0" fmla="*/ 434474 h 1628158"/>
            <a:gd name="connsiteX1" fmla="*/ 395757 w 2189079"/>
            <a:gd name="connsiteY1" fmla="*/ 0 h 1628158"/>
            <a:gd name="connsiteX2" fmla="*/ 2188973 w 2189079"/>
            <a:gd name="connsiteY2" fmla="*/ 8356 h 1628158"/>
            <a:gd name="connsiteX3" fmla="*/ 2189079 w 2189079"/>
            <a:gd name="connsiteY3" fmla="*/ 1628158 h 1628158"/>
            <a:gd name="connsiteX4" fmla="*/ 26620 w 2189079"/>
            <a:gd name="connsiteY4" fmla="*/ 1617267 h 1628158"/>
            <a:gd name="connsiteX5" fmla="*/ 0 w 2189079"/>
            <a:gd name="connsiteY5" fmla="*/ 434474 h 1628158"/>
            <a:gd name="connsiteX0" fmla="*/ 0 w 2174302"/>
            <a:gd name="connsiteY0" fmla="*/ 308388 h 1628158"/>
            <a:gd name="connsiteX1" fmla="*/ 380980 w 2174302"/>
            <a:gd name="connsiteY1" fmla="*/ 0 h 1628158"/>
            <a:gd name="connsiteX2" fmla="*/ 2174196 w 2174302"/>
            <a:gd name="connsiteY2" fmla="*/ 8356 h 1628158"/>
            <a:gd name="connsiteX3" fmla="*/ 2174302 w 2174302"/>
            <a:gd name="connsiteY3" fmla="*/ 1628158 h 1628158"/>
            <a:gd name="connsiteX4" fmla="*/ 11843 w 2174302"/>
            <a:gd name="connsiteY4" fmla="*/ 1617267 h 1628158"/>
            <a:gd name="connsiteX5" fmla="*/ 0 w 2174302"/>
            <a:gd name="connsiteY5" fmla="*/ 308388 h 1628158"/>
            <a:gd name="connsiteX0" fmla="*/ 0 w 2174302"/>
            <a:gd name="connsiteY0" fmla="*/ 302906 h 1622676"/>
            <a:gd name="connsiteX1" fmla="*/ 218437 w 2174302"/>
            <a:gd name="connsiteY1" fmla="*/ 0 h 1622676"/>
            <a:gd name="connsiteX2" fmla="*/ 2174196 w 2174302"/>
            <a:gd name="connsiteY2" fmla="*/ 2874 h 1622676"/>
            <a:gd name="connsiteX3" fmla="*/ 2174302 w 2174302"/>
            <a:gd name="connsiteY3" fmla="*/ 1622676 h 1622676"/>
            <a:gd name="connsiteX4" fmla="*/ 11843 w 2174302"/>
            <a:gd name="connsiteY4" fmla="*/ 1611785 h 1622676"/>
            <a:gd name="connsiteX5" fmla="*/ 0 w 2174302"/>
            <a:gd name="connsiteY5" fmla="*/ 302906 h 1622676"/>
            <a:gd name="connsiteX0" fmla="*/ 0 w 2181584"/>
            <a:gd name="connsiteY0" fmla="*/ 310996 h 1630766"/>
            <a:gd name="connsiteX1" fmla="*/ 218437 w 2181584"/>
            <a:gd name="connsiteY1" fmla="*/ 8090 h 1630766"/>
            <a:gd name="connsiteX2" fmla="*/ 2181584 w 2181584"/>
            <a:gd name="connsiteY2" fmla="*/ 0 h 1630766"/>
            <a:gd name="connsiteX3" fmla="*/ 2174302 w 2181584"/>
            <a:gd name="connsiteY3" fmla="*/ 1630766 h 1630766"/>
            <a:gd name="connsiteX4" fmla="*/ 11843 w 2181584"/>
            <a:gd name="connsiteY4" fmla="*/ 1619875 h 1630766"/>
            <a:gd name="connsiteX5" fmla="*/ 0 w 2181584"/>
            <a:gd name="connsiteY5" fmla="*/ 310996 h 1630766"/>
            <a:gd name="connsiteX0" fmla="*/ 0 w 2174302"/>
            <a:gd name="connsiteY0" fmla="*/ 302906 h 1622676"/>
            <a:gd name="connsiteX1" fmla="*/ 218437 w 2174302"/>
            <a:gd name="connsiteY1" fmla="*/ 0 h 1622676"/>
            <a:gd name="connsiteX2" fmla="*/ 2152031 w 2174302"/>
            <a:gd name="connsiteY2" fmla="*/ 2874 h 1622676"/>
            <a:gd name="connsiteX3" fmla="*/ 2174302 w 2174302"/>
            <a:gd name="connsiteY3" fmla="*/ 1622676 h 1622676"/>
            <a:gd name="connsiteX4" fmla="*/ 11843 w 2174302"/>
            <a:gd name="connsiteY4" fmla="*/ 1611785 h 1622676"/>
            <a:gd name="connsiteX5" fmla="*/ 0 w 2174302"/>
            <a:gd name="connsiteY5" fmla="*/ 302906 h 16226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174302" h="1622676">
              <a:moveTo>
                <a:pt x="0" y="302906"/>
              </a:moveTo>
              <a:lnTo>
                <a:pt x="218437" y="0"/>
              </a:lnTo>
              <a:lnTo>
                <a:pt x="2152031" y="2874"/>
              </a:lnTo>
              <a:cubicBezTo>
                <a:pt x="2152066" y="771558"/>
                <a:pt x="2174267" y="853992"/>
                <a:pt x="2174302" y="1622676"/>
              </a:cubicBezTo>
              <a:lnTo>
                <a:pt x="11843" y="1611785"/>
              </a:lnTo>
              <a:lnTo>
                <a:pt x="0" y="302906"/>
              </a:lnTo>
              <a:close/>
            </a:path>
          </a:pathLst>
        </a:cu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oneCellAnchor>
    <xdr:from>
      <xdr:col>3</xdr:col>
      <xdr:colOff>166701</xdr:colOff>
      <xdr:row>7</xdr:row>
      <xdr:rowOff>20557</xdr:rowOff>
    </xdr:from>
    <xdr:ext cx="393700" cy="393700"/>
    <xdr:pic>
      <xdr:nvPicPr>
        <xdr:cNvPr id="21" name="Graphic 20" descr="Heart">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1826" y="2306557"/>
          <a:ext cx="393700" cy="393700"/>
        </a:xfrm>
        <a:prstGeom prst="rect">
          <a:avLst/>
        </a:prstGeom>
      </xdr:spPr>
    </xdr:pic>
    <xdr:clientData/>
  </xdr:oneCellAnchor>
  <xdr:oneCellAnchor>
    <xdr:from>
      <xdr:col>3</xdr:col>
      <xdr:colOff>175774</xdr:colOff>
      <xdr:row>5</xdr:row>
      <xdr:rowOff>378847</xdr:rowOff>
    </xdr:from>
    <xdr:ext cx="393700" cy="393700"/>
    <xdr:pic>
      <xdr:nvPicPr>
        <xdr:cNvPr id="22" name="Graphic 21" descr="High Voltage">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810899" y="1902847"/>
          <a:ext cx="393700" cy="393700"/>
        </a:xfrm>
        <a:prstGeom prst="rect">
          <a:avLst/>
        </a:prstGeom>
      </xdr:spPr>
    </xdr:pic>
    <xdr:clientData/>
  </xdr:oneCellAnchor>
  <xdr:oneCellAnchor>
    <xdr:from>
      <xdr:col>3</xdr:col>
      <xdr:colOff>144006</xdr:colOff>
      <xdr:row>7</xdr:row>
      <xdr:rowOff>364271</xdr:rowOff>
    </xdr:from>
    <xdr:ext cx="419100" cy="419100"/>
    <xdr:pic>
      <xdr:nvPicPr>
        <xdr:cNvPr id="23" name="Graphic 22" descr="Medical">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779131" y="2650271"/>
          <a:ext cx="419100" cy="419100"/>
        </a:xfrm>
        <a:prstGeom prst="rect">
          <a:avLst/>
        </a:prstGeom>
      </xdr:spPr>
    </xdr:pic>
    <xdr:clientData/>
  </xdr:oneCellAnchor>
  <xdr:oneCellAnchor>
    <xdr:from>
      <xdr:col>12</xdr:col>
      <xdr:colOff>137212</xdr:colOff>
      <xdr:row>4</xdr:row>
      <xdr:rowOff>14720</xdr:rowOff>
    </xdr:from>
    <xdr:ext cx="393700" cy="393700"/>
    <xdr:pic>
      <xdr:nvPicPr>
        <xdr:cNvPr id="24" name="Graphic 23" descr="Heart">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600855" y="395720"/>
          <a:ext cx="393700" cy="393700"/>
        </a:xfrm>
        <a:prstGeom prst="rect">
          <a:avLst/>
        </a:prstGeom>
      </xdr:spPr>
    </xdr:pic>
    <xdr:clientData/>
  </xdr:oneCellAnchor>
  <xdr:oneCellAnchor>
    <xdr:from>
      <xdr:col>21</xdr:col>
      <xdr:colOff>373068</xdr:colOff>
      <xdr:row>18</xdr:row>
      <xdr:rowOff>139542</xdr:rowOff>
    </xdr:from>
    <xdr:ext cx="377531" cy="377531"/>
    <xdr:pic>
      <xdr:nvPicPr>
        <xdr:cNvPr id="25" name="Graphic 24" descr="High Voltage">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5331854" y="6389756"/>
          <a:ext cx="377531" cy="377531"/>
        </a:xfrm>
        <a:prstGeom prst="rect">
          <a:avLst/>
        </a:prstGeom>
      </xdr:spPr>
    </xdr:pic>
    <xdr:clientData/>
  </xdr:oneCellAnchor>
  <xdr:twoCellAnchor editAs="oneCell">
    <xdr:from>
      <xdr:col>42</xdr:col>
      <xdr:colOff>218032</xdr:colOff>
      <xdr:row>9</xdr:row>
      <xdr:rowOff>332321</xdr:rowOff>
    </xdr:from>
    <xdr:to>
      <xdr:col>43</xdr:col>
      <xdr:colOff>114453</xdr:colOff>
      <xdr:row>10</xdr:row>
      <xdr:rowOff>291544</xdr:rowOff>
    </xdr:to>
    <xdr:pic>
      <xdr:nvPicPr>
        <xdr:cNvPr id="27" name="Graphic 26" descr="Checkmark">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23776532" y="2999321"/>
          <a:ext cx="359063" cy="340223"/>
        </a:xfrm>
        <a:prstGeom prst="rect">
          <a:avLst/>
        </a:prstGeom>
      </xdr:spPr>
    </xdr:pic>
    <xdr:clientData/>
  </xdr:twoCellAnchor>
  <xdr:twoCellAnchor editAs="oneCell">
    <xdr:from>
      <xdr:col>21</xdr:col>
      <xdr:colOff>308317</xdr:colOff>
      <xdr:row>4</xdr:row>
      <xdr:rowOff>33494</xdr:rowOff>
    </xdr:from>
    <xdr:to>
      <xdr:col>22</xdr:col>
      <xdr:colOff>154213</xdr:colOff>
      <xdr:row>4</xdr:row>
      <xdr:rowOff>374255</xdr:rowOff>
    </xdr:to>
    <xdr:pic>
      <xdr:nvPicPr>
        <xdr:cNvPr id="28" name="Graphic 27" descr="Warning">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2935746" y="414494"/>
          <a:ext cx="308539" cy="340761"/>
        </a:xfrm>
        <a:prstGeom prst="rect">
          <a:avLst/>
        </a:prstGeom>
      </xdr:spPr>
    </xdr:pic>
    <xdr:clientData/>
  </xdr:twoCellAnchor>
  <xdr:twoCellAnchor editAs="oneCell">
    <xdr:from>
      <xdr:col>26</xdr:col>
      <xdr:colOff>31000</xdr:colOff>
      <xdr:row>9</xdr:row>
      <xdr:rowOff>302910</xdr:rowOff>
    </xdr:from>
    <xdr:to>
      <xdr:col>26</xdr:col>
      <xdr:colOff>383124</xdr:colOff>
      <xdr:row>10</xdr:row>
      <xdr:rowOff>289416</xdr:rowOff>
    </xdr:to>
    <xdr:pic>
      <xdr:nvPicPr>
        <xdr:cNvPr id="29" name="Graphic 28" descr="Star">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6749643" y="2969910"/>
          <a:ext cx="352124" cy="367506"/>
        </a:xfrm>
        <a:prstGeom prst="rect">
          <a:avLst/>
        </a:prstGeom>
      </xdr:spPr>
    </xdr:pic>
    <xdr:clientData/>
  </xdr:twoCellAnchor>
  <xdr:oneCellAnchor>
    <xdr:from>
      <xdr:col>8</xdr:col>
      <xdr:colOff>327711</xdr:colOff>
      <xdr:row>9</xdr:row>
      <xdr:rowOff>331130</xdr:rowOff>
    </xdr:from>
    <xdr:ext cx="393700" cy="393700"/>
    <xdr:pic>
      <xdr:nvPicPr>
        <xdr:cNvPr id="31" name="Graphic 30" descr="Heart">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999997" y="2998130"/>
          <a:ext cx="393700" cy="393700"/>
        </a:xfrm>
        <a:prstGeom prst="rect">
          <a:avLst/>
        </a:prstGeom>
      </xdr:spPr>
    </xdr:pic>
    <xdr:clientData/>
  </xdr:oneCellAnchor>
  <xdr:twoCellAnchor editAs="oneCell">
    <xdr:from>
      <xdr:col>16</xdr:col>
      <xdr:colOff>22112</xdr:colOff>
      <xdr:row>19</xdr:row>
      <xdr:rowOff>27215</xdr:rowOff>
    </xdr:from>
    <xdr:to>
      <xdr:col>16</xdr:col>
      <xdr:colOff>410368</xdr:colOff>
      <xdr:row>20</xdr:row>
      <xdr:rowOff>27329</xdr:rowOff>
    </xdr:to>
    <xdr:pic>
      <xdr:nvPicPr>
        <xdr:cNvPr id="42" name="Graphic 41" descr="Repeat">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0753612" y="6480403"/>
          <a:ext cx="388256" cy="381114"/>
        </a:xfrm>
        <a:prstGeom prst="rect">
          <a:avLst/>
        </a:prstGeom>
      </xdr:spPr>
    </xdr:pic>
    <xdr:clientData/>
  </xdr:twoCellAnchor>
  <xdr:oneCellAnchor>
    <xdr:from>
      <xdr:col>38</xdr:col>
      <xdr:colOff>226112</xdr:colOff>
      <xdr:row>19</xdr:row>
      <xdr:rowOff>10727</xdr:rowOff>
    </xdr:from>
    <xdr:ext cx="377531" cy="377531"/>
    <xdr:pic>
      <xdr:nvPicPr>
        <xdr:cNvPr id="44" name="Graphic 43" descr="High Voltage">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0437255" y="5498941"/>
          <a:ext cx="377531" cy="377531"/>
        </a:xfrm>
        <a:prstGeom prst="rect">
          <a:avLst/>
        </a:prstGeom>
      </xdr:spPr>
    </xdr:pic>
    <xdr:clientData/>
  </xdr:oneCellAnchor>
  <xdr:twoCellAnchor editAs="oneCell">
    <xdr:from>
      <xdr:col>38</xdr:col>
      <xdr:colOff>370003</xdr:colOff>
      <xdr:row>3</xdr:row>
      <xdr:rowOff>358251</xdr:rowOff>
    </xdr:from>
    <xdr:to>
      <xdr:col>39</xdr:col>
      <xdr:colOff>215899</xdr:colOff>
      <xdr:row>4</xdr:row>
      <xdr:rowOff>318012</xdr:rowOff>
    </xdr:to>
    <xdr:pic>
      <xdr:nvPicPr>
        <xdr:cNvPr id="45" name="Graphic 44" descr="Warning">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9846360" y="739251"/>
          <a:ext cx="308539" cy="340761"/>
        </a:xfrm>
        <a:prstGeom prst="rect">
          <a:avLst/>
        </a:prstGeom>
      </xdr:spPr>
    </xdr:pic>
    <xdr:clientData/>
  </xdr:twoCellAnchor>
  <xdr:oneCellAnchor>
    <xdr:from>
      <xdr:col>29</xdr:col>
      <xdr:colOff>162612</xdr:colOff>
      <xdr:row>4</xdr:row>
      <xdr:rowOff>12906</xdr:rowOff>
    </xdr:from>
    <xdr:ext cx="393700" cy="393700"/>
    <xdr:pic>
      <xdr:nvPicPr>
        <xdr:cNvPr id="46" name="Graphic 45" descr="Heart">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209969" y="393906"/>
          <a:ext cx="393700" cy="393700"/>
        </a:xfrm>
        <a:prstGeom prst="rect">
          <a:avLst/>
        </a:prstGeom>
      </xdr:spPr>
    </xdr:pic>
    <xdr:clientData/>
  </xdr:oneCellAnchor>
  <xdr:twoCellAnchor editAs="oneCell">
    <xdr:from>
      <xdr:col>33</xdr:col>
      <xdr:colOff>32886</xdr:colOff>
      <xdr:row>18</xdr:row>
      <xdr:rowOff>157617</xdr:rowOff>
    </xdr:from>
    <xdr:to>
      <xdr:col>33</xdr:col>
      <xdr:colOff>421142</xdr:colOff>
      <xdr:row>19</xdr:row>
      <xdr:rowOff>332356</xdr:rowOff>
    </xdr:to>
    <xdr:pic>
      <xdr:nvPicPr>
        <xdr:cNvPr id="48" name="Graphic 47" descr="Repeat">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8312949" y="6404430"/>
          <a:ext cx="388256" cy="381114"/>
        </a:xfrm>
        <a:prstGeom prst="rect">
          <a:avLst/>
        </a:prstGeom>
      </xdr:spPr>
    </xdr:pic>
    <xdr:clientData/>
  </xdr:twoCellAnchor>
  <xdr:twoCellAnchor>
    <xdr:from>
      <xdr:col>6</xdr:col>
      <xdr:colOff>158750</xdr:colOff>
      <xdr:row>1</xdr:row>
      <xdr:rowOff>72570</xdr:rowOff>
    </xdr:from>
    <xdr:to>
      <xdr:col>9</xdr:col>
      <xdr:colOff>295956</xdr:colOff>
      <xdr:row>4</xdr:row>
      <xdr:rowOff>118495</xdr:rowOff>
    </xdr:to>
    <xdr:sp macro="" textlink="">
      <xdr:nvSpPr>
        <xdr:cNvPr id="50" name="Oval Callout 35">
          <a:extLst>
            <a:ext uri="{FF2B5EF4-FFF2-40B4-BE49-F238E27FC236}">
              <a16:creationId xmlns:a16="http://schemas.microsoft.com/office/drawing/2014/main" id="{00000000-0008-0000-0200-000032000000}"/>
            </a:ext>
          </a:extLst>
        </xdr:cNvPr>
        <xdr:cNvSpPr/>
      </xdr:nvSpPr>
      <xdr:spPr>
        <a:xfrm>
          <a:off x="6461125" y="72570"/>
          <a:ext cx="2089831" cy="1188925"/>
        </a:xfrm>
        <a:prstGeom prst="wedgeEllipseCallout">
          <a:avLst>
            <a:gd name="adj1" fmla="val 48530"/>
            <a:gd name="adj2" fmla="val 48759"/>
          </a:avLst>
        </a:prstGeom>
        <a:ln w="12700"/>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AU" sz="1200" b="1">
              <a:solidFill>
                <a:srgbClr val="16ACE3"/>
              </a:solidFill>
              <a:latin typeface="+mn-lt"/>
            </a:rPr>
            <a:t>STEP</a:t>
          </a:r>
          <a:r>
            <a:rPr lang="en-AU" sz="1200" b="1" baseline="0">
              <a:solidFill>
                <a:srgbClr val="16ACE3"/>
              </a:solidFill>
              <a:latin typeface="+mn-lt"/>
            </a:rPr>
            <a:t> 2b</a:t>
          </a:r>
          <a:r>
            <a:rPr lang="en-AU" sz="1200" baseline="0">
              <a:solidFill>
                <a:srgbClr val="16ACE3"/>
              </a:solidFill>
              <a:latin typeface="+mn-lt"/>
            </a:rPr>
            <a:t>: Plot just your hazard and value scores here</a:t>
          </a:r>
          <a:endParaRPr lang="en-AU" sz="1200">
            <a:solidFill>
              <a:srgbClr val="16ACE3"/>
            </a:solidFill>
            <a:effectLst/>
            <a:latin typeface="+mn-lt"/>
          </a:endParaRPr>
        </a:p>
      </xdr:txBody>
    </xdr:sp>
    <xdr:clientData/>
  </xdr:twoCellAnchor>
  <xdr:twoCellAnchor>
    <xdr:from>
      <xdr:col>40</xdr:col>
      <xdr:colOff>99787</xdr:colOff>
      <xdr:row>11</xdr:row>
      <xdr:rowOff>27214</xdr:rowOff>
    </xdr:from>
    <xdr:to>
      <xdr:col>45</xdr:col>
      <xdr:colOff>0</xdr:colOff>
      <xdr:row>12</xdr:row>
      <xdr:rowOff>299357</xdr:rowOff>
    </xdr:to>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0501430" y="3456214"/>
          <a:ext cx="2122713" cy="6531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200" i="1">
              <a:effectLst/>
            </a:rPr>
            <a:t>threshold: auto-recovery may be less viable</a:t>
          </a:r>
        </a:p>
      </xdr:txBody>
    </xdr:sp>
    <xdr:clientData/>
  </xdr:twoCellAnchor>
  <xdr:oneCellAnchor>
    <xdr:from>
      <xdr:col>33</xdr:col>
      <xdr:colOff>23812</xdr:colOff>
      <xdr:row>20</xdr:row>
      <xdr:rowOff>17010</xdr:rowOff>
    </xdr:from>
    <xdr:ext cx="419100" cy="419100"/>
    <xdr:pic>
      <xdr:nvPicPr>
        <xdr:cNvPr id="52" name="Graphic 51" descr="Medical">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8303875" y="6851198"/>
          <a:ext cx="419100" cy="419100"/>
        </a:xfrm>
        <a:prstGeom prst="rect">
          <a:avLst/>
        </a:prstGeom>
      </xdr:spPr>
    </xdr:pic>
    <xdr:clientData/>
  </xdr:oneCellAnchor>
  <xdr:twoCellAnchor>
    <xdr:from>
      <xdr:col>37</xdr:col>
      <xdr:colOff>380998</xdr:colOff>
      <xdr:row>0</xdr:row>
      <xdr:rowOff>71440</xdr:rowOff>
    </xdr:from>
    <xdr:to>
      <xdr:col>43</xdr:col>
      <xdr:colOff>87313</xdr:colOff>
      <xdr:row>3</xdr:row>
      <xdr:rowOff>127002</xdr:rowOff>
    </xdr:to>
    <xdr:sp macro="" textlink="">
      <xdr:nvSpPr>
        <xdr:cNvPr id="53" name="Oval Callout 35">
          <a:extLst>
            <a:ext uri="{FF2B5EF4-FFF2-40B4-BE49-F238E27FC236}">
              <a16:creationId xmlns:a16="http://schemas.microsoft.com/office/drawing/2014/main" id="{00000000-0008-0000-0200-000035000000}"/>
            </a:ext>
          </a:extLst>
        </xdr:cNvPr>
        <xdr:cNvSpPr/>
      </xdr:nvSpPr>
      <xdr:spPr>
        <a:xfrm>
          <a:off x="20502561" y="71440"/>
          <a:ext cx="2198690" cy="1119187"/>
        </a:xfrm>
        <a:prstGeom prst="wedgeEllipseCallout">
          <a:avLst>
            <a:gd name="adj1" fmla="val -49320"/>
            <a:gd name="adj2" fmla="val 49984"/>
          </a:avLst>
        </a:prstGeom>
        <a:ln w="12700"/>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AU" sz="1200" b="1">
              <a:solidFill>
                <a:srgbClr val="16ACE3"/>
              </a:solidFill>
              <a:latin typeface="+mn-lt"/>
            </a:rPr>
            <a:t>STEP</a:t>
          </a:r>
          <a:r>
            <a:rPr lang="en-AU" sz="1200" b="1" baseline="0">
              <a:solidFill>
                <a:srgbClr val="16ACE3"/>
              </a:solidFill>
              <a:latin typeface="+mn-lt"/>
            </a:rPr>
            <a:t> 2c</a:t>
          </a:r>
          <a:r>
            <a:rPr lang="en-AU" sz="1200" baseline="0">
              <a:solidFill>
                <a:srgbClr val="16ACE3"/>
              </a:solidFill>
              <a:latin typeface="+mn-lt"/>
            </a:rPr>
            <a:t>: Plot your hazard, value and need scores here</a:t>
          </a:r>
          <a:endParaRPr lang="en-AU" sz="1200">
            <a:solidFill>
              <a:srgbClr val="16ACE3"/>
            </a:solidFill>
            <a:effectLst/>
            <a:latin typeface="+mn-lt"/>
          </a:endParaRPr>
        </a:p>
      </xdr:txBody>
    </xdr:sp>
    <xdr:clientData/>
  </xdr:twoCellAnchor>
  <xdr:twoCellAnchor>
    <xdr:from>
      <xdr:col>4</xdr:col>
      <xdr:colOff>2587882</xdr:colOff>
      <xdr:row>10</xdr:row>
      <xdr:rowOff>358322</xdr:rowOff>
    </xdr:from>
    <xdr:to>
      <xdr:col>7</xdr:col>
      <xdr:colOff>357187</xdr:colOff>
      <xdr:row>14</xdr:row>
      <xdr:rowOff>184738</xdr:rowOff>
    </xdr:to>
    <xdr:sp macro="" textlink="">
      <xdr:nvSpPr>
        <xdr:cNvPr id="32" name="Oval Callout 35">
          <a:extLst>
            <a:ext uri="{FF2B5EF4-FFF2-40B4-BE49-F238E27FC236}">
              <a16:creationId xmlns:a16="http://schemas.microsoft.com/office/drawing/2014/main" id="{00000000-0008-0000-0200-000020000000}"/>
            </a:ext>
          </a:extLst>
        </xdr:cNvPr>
        <xdr:cNvSpPr/>
      </xdr:nvSpPr>
      <xdr:spPr>
        <a:xfrm>
          <a:off x="4953257" y="3787322"/>
          <a:ext cx="1888868" cy="1350416"/>
        </a:xfrm>
        <a:prstGeom prst="wedgeEllipseCallout">
          <a:avLst>
            <a:gd name="adj1" fmla="val -55901"/>
            <a:gd name="adj2" fmla="val 57870"/>
          </a:avLst>
        </a:prstGeom>
        <a:ln w="12700"/>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AU" sz="1100" b="1">
              <a:solidFill>
                <a:srgbClr val="16ACE3"/>
              </a:solidFill>
              <a:latin typeface="+mn-lt"/>
            </a:rPr>
            <a:t>STEP</a:t>
          </a:r>
          <a:r>
            <a:rPr lang="en-AU" sz="1100" b="1" baseline="0">
              <a:solidFill>
                <a:srgbClr val="16ACE3"/>
              </a:solidFill>
              <a:latin typeface="+mn-lt"/>
            </a:rPr>
            <a:t> 2a: </a:t>
          </a:r>
          <a:r>
            <a:rPr lang="en-AU" sz="1100">
              <a:solidFill>
                <a:srgbClr val="16ACE3"/>
              </a:solidFill>
              <a:latin typeface="+mn-lt"/>
            </a:rPr>
            <a:t>use 'more colours' function to create a composite RGB</a:t>
          </a:r>
          <a:r>
            <a:rPr lang="en-AU" sz="1100" baseline="0">
              <a:solidFill>
                <a:srgbClr val="16ACE3"/>
              </a:solidFill>
              <a:latin typeface="+mn-lt"/>
            </a:rPr>
            <a:t> colour here</a:t>
          </a:r>
          <a:endParaRPr lang="en-AU" sz="1100">
            <a:solidFill>
              <a:srgbClr val="16ACE3"/>
            </a:solidFill>
            <a:effectLst/>
            <a:latin typeface="+mn-lt"/>
          </a:endParaRPr>
        </a:p>
      </xdr:txBody>
    </xdr:sp>
    <xdr:clientData/>
  </xdr:twoCellAnchor>
  <xdr:twoCellAnchor>
    <xdr:from>
      <xdr:col>5</xdr:col>
      <xdr:colOff>358321</xdr:colOff>
      <xdr:row>19</xdr:row>
      <xdr:rowOff>118159</xdr:rowOff>
    </xdr:from>
    <xdr:to>
      <xdr:col>8</xdr:col>
      <xdr:colOff>63499</xdr:colOff>
      <xdr:row>22</xdr:row>
      <xdr:rowOff>103187</xdr:rowOff>
    </xdr:to>
    <xdr:sp macro="" textlink="">
      <xdr:nvSpPr>
        <xdr:cNvPr id="33" name="Oval Callout 35">
          <a:extLst>
            <a:ext uri="{FF2B5EF4-FFF2-40B4-BE49-F238E27FC236}">
              <a16:creationId xmlns:a16="http://schemas.microsoft.com/office/drawing/2014/main" id="{00000000-0008-0000-0200-000021000000}"/>
            </a:ext>
          </a:extLst>
        </xdr:cNvPr>
        <xdr:cNvSpPr/>
      </xdr:nvSpPr>
      <xdr:spPr>
        <a:xfrm>
          <a:off x="5406571" y="6571347"/>
          <a:ext cx="1983241" cy="1128028"/>
        </a:xfrm>
        <a:prstGeom prst="wedgeEllipseCallout">
          <a:avLst>
            <a:gd name="adj1" fmla="val -67865"/>
            <a:gd name="adj2" fmla="val -73686"/>
          </a:avLst>
        </a:prstGeom>
        <a:ln w="12700"/>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AU" sz="1100" b="1">
              <a:solidFill>
                <a:srgbClr val="16ACE3"/>
              </a:solidFill>
              <a:latin typeface="+mn-lt"/>
              <a:ea typeface="+mn-ea"/>
              <a:cs typeface="+mn-cs"/>
            </a:rPr>
            <a:t>STEP 2d: </a:t>
          </a:r>
          <a:r>
            <a:rPr lang="en-AU" sz="1100">
              <a:solidFill>
                <a:srgbClr val="16ACE3"/>
              </a:solidFill>
              <a:latin typeface="+mn-lt"/>
              <a:ea typeface="+mn-ea"/>
              <a:cs typeface="+mn-cs"/>
            </a:rPr>
            <a:t>choose closest colour from drop down menu</a:t>
          </a:r>
        </a:p>
      </xdr:txBody>
    </xdr:sp>
    <xdr:clientData/>
  </xdr:twoCellAnchor>
  <xdr:twoCellAnchor editAs="oneCell">
    <xdr:from>
      <xdr:col>0</xdr:col>
      <xdr:colOff>381000</xdr:colOff>
      <xdr:row>0</xdr:row>
      <xdr:rowOff>166689</xdr:rowOff>
    </xdr:from>
    <xdr:to>
      <xdr:col>4</xdr:col>
      <xdr:colOff>1764738</xdr:colOff>
      <xdr:row>2</xdr:row>
      <xdr:rowOff>111938</xdr:rowOff>
    </xdr:to>
    <xdr:pic>
      <xdr:nvPicPr>
        <xdr:cNvPr id="34" name="Picture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0" y="166689"/>
          <a:ext cx="3749113" cy="627874"/>
        </a:xfrm>
        <a:prstGeom prst="rect">
          <a:avLst/>
        </a:prstGeom>
      </xdr:spPr>
    </xdr:pic>
    <xdr:clientData/>
  </xdr:twoCellAnchor>
  <xdr:twoCellAnchor>
    <xdr:from>
      <xdr:col>29</xdr:col>
      <xdr:colOff>47625</xdr:colOff>
      <xdr:row>11</xdr:row>
      <xdr:rowOff>23813</xdr:rowOff>
    </xdr:from>
    <xdr:to>
      <xdr:col>34</xdr:col>
      <xdr:colOff>23812</xdr:colOff>
      <xdr:row>21</xdr:row>
      <xdr:rowOff>174625</xdr:rowOff>
    </xdr:to>
    <xdr:sp macro="" textlink="">
      <xdr:nvSpPr>
        <xdr:cNvPr id="6" name="Freeform: Shape 5">
          <a:extLst>
            <a:ext uri="{FF2B5EF4-FFF2-40B4-BE49-F238E27FC236}">
              <a16:creationId xmlns:a16="http://schemas.microsoft.com/office/drawing/2014/main" id="{00000000-0008-0000-0200-000006000000}"/>
            </a:ext>
          </a:extLst>
        </xdr:cNvPr>
        <xdr:cNvSpPr/>
      </xdr:nvSpPr>
      <xdr:spPr>
        <a:xfrm>
          <a:off x="16486188" y="3833813"/>
          <a:ext cx="2278062" cy="3556000"/>
        </a:xfrm>
        <a:custGeom>
          <a:avLst/>
          <a:gdLst>
            <a:gd name="connsiteX0" fmla="*/ 0 w 2254250"/>
            <a:gd name="connsiteY0" fmla="*/ 0 h 3714750"/>
            <a:gd name="connsiteX1" fmla="*/ 7937 w 2254250"/>
            <a:gd name="connsiteY1" fmla="*/ 698500 h 3714750"/>
            <a:gd name="connsiteX2" fmla="*/ 1412875 w 2254250"/>
            <a:gd name="connsiteY2" fmla="*/ 698500 h 3714750"/>
            <a:gd name="connsiteX3" fmla="*/ 1365250 w 2254250"/>
            <a:gd name="connsiteY3" fmla="*/ 3683000 h 3714750"/>
            <a:gd name="connsiteX4" fmla="*/ 2254250 w 2254250"/>
            <a:gd name="connsiteY4" fmla="*/ 3714750 h 3714750"/>
            <a:gd name="connsiteX5" fmla="*/ 2206625 w 2254250"/>
            <a:gd name="connsiteY5" fmla="*/ 31750 h 3714750"/>
            <a:gd name="connsiteX6" fmla="*/ 0 w 2254250"/>
            <a:gd name="connsiteY6" fmla="*/ 0 h 3714750"/>
            <a:gd name="connsiteX0" fmla="*/ 0 w 2278062"/>
            <a:gd name="connsiteY0" fmla="*/ 0 h 3683000"/>
            <a:gd name="connsiteX1" fmla="*/ 7937 w 2278062"/>
            <a:gd name="connsiteY1" fmla="*/ 698500 h 3683000"/>
            <a:gd name="connsiteX2" fmla="*/ 1412875 w 2278062"/>
            <a:gd name="connsiteY2" fmla="*/ 698500 h 3683000"/>
            <a:gd name="connsiteX3" fmla="*/ 1365250 w 2278062"/>
            <a:gd name="connsiteY3" fmla="*/ 3683000 h 3683000"/>
            <a:gd name="connsiteX4" fmla="*/ 2278062 w 2278062"/>
            <a:gd name="connsiteY4" fmla="*/ 3556000 h 3683000"/>
            <a:gd name="connsiteX5" fmla="*/ 2206625 w 2278062"/>
            <a:gd name="connsiteY5" fmla="*/ 31750 h 3683000"/>
            <a:gd name="connsiteX6" fmla="*/ 0 w 2278062"/>
            <a:gd name="connsiteY6" fmla="*/ 0 h 3683000"/>
            <a:gd name="connsiteX0" fmla="*/ 0 w 2278062"/>
            <a:gd name="connsiteY0" fmla="*/ 0 h 3579812"/>
            <a:gd name="connsiteX1" fmla="*/ 7937 w 2278062"/>
            <a:gd name="connsiteY1" fmla="*/ 698500 h 3579812"/>
            <a:gd name="connsiteX2" fmla="*/ 1412875 w 2278062"/>
            <a:gd name="connsiteY2" fmla="*/ 698500 h 3579812"/>
            <a:gd name="connsiteX3" fmla="*/ 1397000 w 2278062"/>
            <a:gd name="connsiteY3" fmla="*/ 3579812 h 3579812"/>
            <a:gd name="connsiteX4" fmla="*/ 2278062 w 2278062"/>
            <a:gd name="connsiteY4" fmla="*/ 3556000 h 3579812"/>
            <a:gd name="connsiteX5" fmla="*/ 2206625 w 2278062"/>
            <a:gd name="connsiteY5" fmla="*/ 31750 h 3579812"/>
            <a:gd name="connsiteX6" fmla="*/ 0 w 2278062"/>
            <a:gd name="connsiteY6" fmla="*/ 0 h 3579812"/>
            <a:gd name="connsiteX0" fmla="*/ 0 w 2278062"/>
            <a:gd name="connsiteY0" fmla="*/ 0 h 3556000"/>
            <a:gd name="connsiteX1" fmla="*/ 7937 w 2278062"/>
            <a:gd name="connsiteY1" fmla="*/ 698500 h 3556000"/>
            <a:gd name="connsiteX2" fmla="*/ 1412875 w 2278062"/>
            <a:gd name="connsiteY2" fmla="*/ 698500 h 3556000"/>
            <a:gd name="connsiteX3" fmla="*/ 1412875 w 2278062"/>
            <a:gd name="connsiteY3" fmla="*/ 3555999 h 3556000"/>
            <a:gd name="connsiteX4" fmla="*/ 2278062 w 2278062"/>
            <a:gd name="connsiteY4" fmla="*/ 3556000 h 3556000"/>
            <a:gd name="connsiteX5" fmla="*/ 2206625 w 2278062"/>
            <a:gd name="connsiteY5" fmla="*/ 31750 h 3556000"/>
            <a:gd name="connsiteX6" fmla="*/ 0 w 2278062"/>
            <a:gd name="connsiteY6" fmla="*/ 0 h 3556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78062" h="3556000">
              <a:moveTo>
                <a:pt x="0" y="0"/>
              </a:moveTo>
              <a:cubicBezTo>
                <a:pt x="2646" y="232833"/>
                <a:pt x="5291" y="465667"/>
                <a:pt x="7937" y="698500"/>
              </a:cubicBezTo>
              <a:lnTo>
                <a:pt x="1412875" y="698500"/>
              </a:lnTo>
              <a:cubicBezTo>
                <a:pt x="1407583" y="1658937"/>
                <a:pt x="1418167" y="2595562"/>
                <a:pt x="1412875" y="3555999"/>
              </a:cubicBezTo>
              <a:lnTo>
                <a:pt x="2278062" y="3556000"/>
              </a:lnTo>
              <a:lnTo>
                <a:pt x="2206625" y="31750"/>
              </a:lnTo>
              <a:lnTo>
                <a:pt x="0" y="0"/>
              </a:lnTo>
              <a:close/>
            </a:path>
          </a:pathLst>
        </a:cu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twoCellAnchor>
    <xdr:from>
      <xdr:col>12</xdr:col>
      <xdr:colOff>39688</xdr:colOff>
      <xdr:row>13</xdr:row>
      <xdr:rowOff>88901</xdr:rowOff>
    </xdr:from>
    <xdr:to>
      <xdr:col>15</xdr:col>
      <xdr:colOff>1589</xdr:colOff>
      <xdr:row>20</xdr:row>
      <xdr:rowOff>79376</xdr:rowOff>
    </xdr:to>
    <xdr:sp macro="" textlink="">
      <xdr:nvSpPr>
        <xdr:cNvPr id="38" name="Rectangle 37">
          <a:extLst>
            <a:ext uri="{FF2B5EF4-FFF2-40B4-BE49-F238E27FC236}">
              <a16:creationId xmlns:a16="http://schemas.microsoft.com/office/drawing/2014/main" id="{00000000-0008-0000-0200-000026000000}"/>
            </a:ext>
          </a:extLst>
        </xdr:cNvPr>
        <xdr:cNvSpPr/>
      </xdr:nvSpPr>
      <xdr:spPr>
        <a:xfrm>
          <a:off x="8929688" y="4660901"/>
          <a:ext cx="1343026" cy="2252663"/>
        </a:xfrm>
        <a:prstGeom prst="rect">
          <a:avLst/>
        </a:pr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oneCellAnchor>
    <xdr:from>
      <xdr:col>13</xdr:col>
      <xdr:colOff>317500</xdr:colOff>
      <xdr:row>19</xdr:row>
      <xdr:rowOff>55562</xdr:rowOff>
    </xdr:from>
    <xdr:ext cx="414611" cy="308863"/>
    <xdr:pic>
      <xdr:nvPicPr>
        <xdr:cNvPr id="39" name="Picture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9667875" y="6508750"/>
          <a:ext cx="414611" cy="308863"/>
        </a:xfrm>
        <a:prstGeom prst="rect">
          <a:avLst/>
        </a:prstGeom>
      </xdr:spPr>
    </xdr:pic>
    <xdr:clientData/>
  </xdr:oneCellAnchor>
  <xdr:twoCellAnchor>
    <xdr:from>
      <xdr:col>12</xdr:col>
      <xdr:colOff>41274</xdr:colOff>
      <xdr:row>11</xdr:row>
      <xdr:rowOff>73025</xdr:rowOff>
    </xdr:from>
    <xdr:to>
      <xdr:col>17</xdr:col>
      <xdr:colOff>9524</xdr:colOff>
      <xdr:row>20</xdr:row>
      <xdr:rowOff>80961</xdr:rowOff>
    </xdr:to>
    <xdr:sp macro="" textlink="">
      <xdr:nvSpPr>
        <xdr:cNvPr id="40" name="Freeform: Shape 39">
          <a:extLst>
            <a:ext uri="{FF2B5EF4-FFF2-40B4-BE49-F238E27FC236}">
              <a16:creationId xmlns:a16="http://schemas.microsoft.com/office/drawing/2014/main" id="{00000000-0008-0000-0200-000028000000}"/>
            </a:ext>
          </a:extLst>
        </xdr:cNvPr>
        <xdr:cNvSpPr/>
      </xdr:nvSpPr>
      <xdr:spPr>
        <a:xfrm>
          <a:off x="8931274" y="3883025"/>
          <a:ext cx="2270125" cy="3032124"/>
        </a:xfrm>
        <a:custGeom>
          <a:avLst/>
          <a:gdLst>
            <a:gd name="connsiteX0" fmla="*/ 0 w 2254250"/>
            <a:gd name="connsiteY0" fmla="*/ 0 h 3714750"/>
            <a:gd name="connsiteX1" fmla="*/ 7937 w 2254250"/>
            <a:gd name="connsiteY1" fmla="*/ 698500 h 3714750"/>
            <a:gd name="connsiteX2" fmla="*/ 1412875 w 2254250"/>
            <a:gd name="connsiteY2" fmla="*/ 698500 h 3714750"/>
            <a:gd name="connsiteX3" fmla="*/ 1365250 w 2254250"/>
            <a:gd name="connsiteY3" fmla="*/ 3683000 h 3714750"/>
            <a:gd name="connsiteX4" fmla="*/ 2254250 w 2254250"/>
            <a:gd name="connsiteY4" fmla="*/ 3714750 h 3714750"/>
            <a:gd name="connsiteX5" fmla="*/ 2206625 w 2254250"/>
            <a:gd name="connsiteY5" fmla="*/ 31750 h 3714750"/>
            <a:gd name="connsiteX6" fmla="*/ 0 w 2254250"/>
            <a:gd name="connsiteY6" fmla="*/ 0 h 3714750"/>
            <a:gd name="connsiteX0" fmla="*/ 0 w 2278062"/>
            <a:gd name="connsiteY0" fmla="*/ 0 h 3683000"/>
            <a:gd name="connsiteX1" fmla="*/ 7937 w 2278062"/>
            <a:gd name="connsiteY1" fmla="*/ 698500 h 3683000"/>
            <a:gd name="connsiteX2" fmla="*/ 1412875 w 2278062"/>
            <a:gd name="connsiteY2" fmla="*/ 698500 h 3683000"/>
            <a:gd name="connsiteX3" fmla="*/ 1365250 w 2278062"/>
            <a:gd name="connsiteY3" fmla="*/ 3683000 h 3683000"/>
            <a:gd name="connsiteX4" fmla="*/ 2278062 w 2278062"/>
            <a:gd name="connsiteY4" fmla="*/ 3556000 h 3683000"/>
            <a:gd name="connsiteX5" fmla="*/ 2206625 w 2278062"/>
            <a:gd name="connsiteY5" fmla="*/ 31750 h 3683000"/>
            <a:gd name="connsiteX6" fmla="*/ 0 w 2278062"/>
            <a:gd name="connsiteY6" fmla="*/ 0 h 3683000"/>
            <a:gd name="connsiteX0" fmla="*/ 0 w 2278062"/>
            <a:gd name="connsiteY0" fmla="*/ 0 h 3579812"/>
            <a:gd name="connsiteX1" fmla="*/ 7937 w 2278062"/>
            <a:gd name="connsiteY1" fmla="*/ 698500 h 3579812"/>
            <a:gd name="connsiteX2" fmla="*/ 1412875 w 2278062"/>
            <a:gd name="connsiteY2" fmla="*/ 698500 h 3579812"/>
            <a:gd name="connsiteX3" fmla="*/ 1397000 w 2278062"/>
            <a:gd name="connsiteY3" fmla="*/ 3579812 h 3579812"/>
            <a:gd name="connsiteX4" fmla="*/ 2278062 w 2278062"/>
            <a:gd name="connsiteY4" fmla="*/ 3556000 h 3579812"/>
            <a:gd name="connsiteX5" fmla="*/ 2206625 w 2278062"/>
            <a:gd name="connsiteY5" fmla="*/ 31750 h 3579812"/>
            <a:gd name="connsiteX6" fmla="*/ 0 w 2278062"/>
            <a:gd name="connsiteY6" fmla="*/ 0 h 3579812"/>
            <a:gd name="connsiteX0" fmla="*/ 0 w 2278062"/>
            <a:gd name="connsiteY0" fmla="*/ 0 h 3556000"/>
            <a:gd name="connsiteX1" fmla="*/ 7937 w 2278062"/>
            <a:gd name="connsiteY1" fmla="*/ 698500 h 3556000"/>
            <a:gd name="connsiteX2" fmla="*/ 1412875 w 2278062"/>
            <a:gd name="connsiteY2" fmla="*/ 698500 h 3556000"/>
            <a:gd name="connsiteX3" fmla="*/ 1412875 w 2278062"/>
            <a:gd name="connsiteY3" fmla="*/ 3555999 h 3556000"/>
            <a:gd name="connsiteX4" fmla="*/ 2278062 w 2278062"/>
            <a:gd name="connsiteY4" fmla="*/ 3556000 h 3556000"/>
            <a:gd name="connsiteX5" fmla="*/ 2206625 w 2278062"/>
            <a:gd name="connsiteY5" fmla="*/ 31750 h 3556000"/>
            <a:gd name="connsiteX6" fmla="*/ 0 w 2278062"/>
            <a:gd name="connsiteY6" fmla="*/ 0 h 3556000"/>
            <a:gd name="connsiteX0" fmla="*/ 0 w 2278062"/>
            <a:gd name="connsiteY0" fmla="*/ 0 h 3556000"/>
            <a:gd name="connsiteX1" fmla="*/ 7937 w 2278062"/>
            <a:gd name="connsiteY1" fmla="*/ 698500 h 3556000"/>
            <a:gd name="connsiteX2" fmla="*/ 1412875 w 2278062"/>
            <a:gd name="connsiteY2" fmla="*/ 698500 h 3556000"/>
            <a:gd name="connsiteX3" fmla="*/ 1412875 w 2278062"/>
            <a:gd name="connsiteY3" fmla="*/ 3555999 h 3556000"/>
            <a:gd name="connsiteX4" fmla="*/ 2278062 w 2278062"/>
            <a:gd name="connsiteY4" fmla="*/ 3556000 h 3556000"/>
            <a:gd name="connsiteX5" fmla="*/ 2246313 w 2278062"/>
            <a:gd name="connsiteY5" fmla="*/ 0 h 3556000"/>
            <a:gd name="connsiteX6" fmla="*/ 0 w 2278062"/>
            <a:gd name="connsiteY6" fmla="*/ 0 h 3556000"/>
            <a:gd name="connsiteX0" fmla="*/ 0 w 2278062"/>
            <a:gd name="connsiteY0" fmla="*/ 0 h 3556000"/>
            <a:gd name="connsiteX1" fmla="*/ 7937 w 2278062"/>
            <a:gd name="connsiteY1" fmla="*/ 698500 h 3556000"/>
            <a:gd name="connsiteX2" fmla="*/ 1412875 w 2278062"/>
            <a:gd name="connsiteY2" fmla="*/ 698500 h 3556000"/>
            <a:gd name="connsiteX3" fmla="*/ 1389062 w 2278062"/>
            <a:gd name="connsiteY3" fmla="*/ 3032124 h 3556000"/>
            <a:gd name="connsiteX4" fmla="*/ 2278062 w 2278062"/>
            <a:gd name="connsiteY4" fmla="*/ 3556000 h 3556000"/>
            <a:gd name="connsiteX5" fmla="*/ 2246313 w 2278062"/>
            <a:gd name="connsiteY5" fmla="*/ 0 h 3556000"/>
            <a:gd name="connsiteX6" fmla="*/ 0 w 2278062"/>
            <a:gd name="connsiteY6" fmla="*/ 0 h 3556000"/>
            <a:gd name="connsiteX0" fmla="*/ 0 w 2278062"/>
            <a:gd name="connsiteY0" fmla="*/ 0 h 3079750"/>
            <a:gd name="connsiteX1" fmla="*/ 7937 w 2278062"/>
            <a:gd name="connsiteY1" fmla="*/ 698500 h 3079750"/>
            <a:gd name="connsiteX2" fmla="*/ 1412875 w 2278062"/>
            <a:gd name="connsiteY2" fmla="*/ 698500 h 3079750"/>
            <a:gd name="connsiteX3" fmla="*/ 1389062 w 2278062"/>
            <a:gd name="connsiteY3" fmla="*/ 3032124 h 3079750"/>
            <a:gd name="connsiteX4" fmla="*/ 2278062 w 2278062"/>
            <a:gd name="connsiteY4" fmla="*/ 3079750 h 3079750"/>
            <a:gd name="connsiteX5" fmla="*/ 2246313 w 2278062"/>
            <a:gd name="connsiteY5" fmla="*/ 0 h 3079750"/>
            <a:gd name="connsiteX6" fmla="*/ 0 w 2278062"/>
            <a:gd name="connsiteY6" fmla="*/ 0 h 3079750"/>
            <a:gd name="connsiteX0" fmla="*/ 0 w 2270125"/>
            <a:gd name="connsiteY0" fmla="*/ 0 h 3032124"/>
            <a:gd name="connsiteX1" fmla="*/ 7937 w 2270125"/>
            <a:gd name="connsiteY1" fmla="*/ 698500 h 3032124"/>
            <a:gd name="connsiteX2" fmla="*/ 1412875 w 2270125"/>
            <a:gd name="connsiteY2" fmla="*/ 698500 h 3032124"/>
            <a:gd name="connsiteX3" fmla="*/ 1389062 w 2270125"/>
            <a:gd name="connsiteY3" fmla="*/ 3032124 h 3032124"/>
            <a:gd name="connsiteX4" fmla="*/ 2270125 w 2270125"/>
            <a:gd name="connsiteY4" fmla="*/ 3024187 h 3032124"/>
            <a:gd name="connsiteX5" fmla="*/ 2246313 w 2270125"/>
            <a:gd name="connsiteY5" fmla="*/ 0 h 3032124"/>
            <a:gd name="connsiteX6" fmla="*/ 0 w 2270125"/>
            <a:gd name="connsiteY6" fmla="*/ 0 h 30321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70125" h="3032124">
              <a:moveTo>
                <a:pt x="0" y="0"/>
              </a:moveTo>
              <a:cubicBezTo>
                <a:pt x="2646" y="232833"/>
                <a:pt x="5291" y="465667"/>
                <a:pt x="7937" y="698500"/>
              </a:cubicBezTo>
              <a:lnTo>
                <a:pt x="1412875" y="698500"/>
              </a:lnTo>
              <a:cubicBezTo>
                <a:pt x="1407583" y="1658937"/>
                <a:pt x="1394354" y="2071687"/>
                <a:pt x="1389062" y="3032124"/>
              </a:cubicBezTo>
              <a:lnTo>
                <a:pt x="2270125" y="3024187"/>
              </a:lnTo>
              <a:lnTo>
                <a:pt x="2246313" y="0"/>
              </a:lnTo>
              <a:lnTo>
                <a:pt x="0" y="0"/>
              </a:lnTo>
              <a:close/>
            </a:path>
          </a:pathLst>
        </a:cu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oneCellAnchor>
    <xdr:from>
      <xdr:col>30</xdr:col>
      <xdr:colOff>317500</xdr:colOff>
      <xdr:row>19</xdr:row>
      <xdr:rowOff>55562</xdr:rowOff>
    </xdr:from>
    <xdr:ext cx="414611" cy="308863"/>
    <xdr:pic>
      <xdr:nvPicPr>
        <xdr:cNvPr id="41" name="Picture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9667875" y="6508750"/>
          <a:ext cx="414611" cy="308863"/>
        </a:xfrm>
        <a:prstGeom prst="rect">
          <a:avLst/>
        </a:prstGeom>
      </xdr:spPr>
    </xdr:pic>
    <xdr:clientData/>
  </xdr:oneCellAnchor>
  <xdr:twoCellAnchor>
    <xdr:from>
      <xdr:col>29</xdr:col>
      <xdr:colOff>41275</xdr:colOff>
      <xdr:row>13</xdr:row>
      <xdr:rowOff>58738</xdr:rowOff>
    </xdr:from>
    <xdr:to>
      <xdr:col>32</xdr:col>
      <xdr:colOff>3176</xdr:colOff>
      <xdr:row>20</xdr:row>
      <xdr:rowOff>49213</xdr:rowOff>
    </xdr:to>
    <xdr:sp macro="" textlink="">
      <xdr:nvSpPr>
        <xdr:cNvPr id="43" name="Rectangle 42">
          <a:extLst>
            <a:ext uri="{FF2B5EF4-FFF2-40B4-BE49-F238E27FC236}">
              <a16:creationId xmlns:a16="http://schemas.microsoft.com/office/drawing/2014/main" id="{00000000-0008-0000-0200-00002B000000}"/>
            </a:ext>
          </a:extLst>
        </xdr:cNvPr>
        <xdr:cNvSpPr/>
      </xdr:nvSpPr>
      <xdr:spPr>
        <a:xfrm>
          <a:off x="16479838" y="4630738"/>
          <a:ext cx="1343026" cy="2252663"/>
        </a:xfrm>
        <a:prstGeom prst="rect">
          <a:avLst/>
        </a:prstGeom>
        <a:noFill/>
        <a:ln>
          <a:solidFill>
            <a:schemeClr val="bg1"/>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endParaRPr lang="en-AU" sz="110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0</xdr:colOff>
      <xdr:row>11</xdr:row>
      <xdr:rowOff>0</xdr:rowOff>
    </xdr:from>
    <xdr:ext cx="393700" cy="393700"/>
    <xdr:pic>
      <xdr:nvPicPr>
        <xdr:cNvPr id="184" name="Graphic 183" descr="Heart">
          <a:extLst>
            <a:ext uri="{FF2B5EF4-FFF2-40B4-BE49-F238E27FC236}">
              <a16:creationId xmlns:a16="http://schemas.microsoft.com/office/drawing/2014/main" id="{00000000-0008-0000-0300-0000B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162749" y="12053530"/>
          <a:ext cx="393700" cy="393700"/>
        </a:xfrm>
        <a:prstGeom prst="rect">
          <a:avLst/>
        </a:prstGeom>
      </xdr:spPr>
    </xdr:pic>
    <xdr:clientData/>
  </xdr:oneCellAnchor>
  <xdr:oneCellAnchor>
    <xdr:from>
      <xdr:col>12</xdr:col>
      <xdr:colOff>0</xdr:colOff>
      <xdr:row>11</xdr:row>
      <xdr:rowOff>0</xdr:rowOff>
    </xdr:from>
    <xdr:ext cx="419100" cy="419100"/>
    <xdr:pic>
      <xdr:nvPicPr>
        <xdr:cNvPr id="185" name="Graphic 184" descr="Medical">
          <a:extLst>
            <a:ext uri="{FF2B5EF4-FFF2-40B4-BE49-F238E27FC236}">
              <a16:creationId xmlns:a16="http://schemas.microsoft.com/office/drawing/2014/main" id="{00000000-0008-0000-0300-0000B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0564041" y="11836626"/>
          <a:ext cx="419100" cy="419100"/>
        </a:xfrm>
        <a:prstGeom prst="rect">
          <a:avLst/>
        </a:prstGeom>
      </xdr:spPr>
    </xdr:pic>
    <xdr:clientData/>
  </xdr:oneCellAnchor>
  <xdr:oneCellAnchor>
    <xdr:from>
      <xdr:col>12</xdr:col>
      <xdr:colOff>0</xdr:colOff>
      <xdr:row>11</xdr:row>
      <xdr:rowOff>0</xdr:rowOff>
    </xdr:from>
    <xdr:ext cx="453250" cy="453250"/>
    <xdr:pic>
      <xdr:nvPicPr>
        <xdr:cNvPr id="187" name="Graphic 186" descr="Plant">
          <a:extLst>
            <a:ext uri="{FF2B5EF4-FFF2-40B4-BE49-F238E27FC236}">
              <a16:creationId xmlns:a16="http://schemas.microsoft.com/office/drawing/2014/main" id="{00000000-0008-0000-0300-0000B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1405607" y="12227341"/>
          <a:ext cx="453250" cy="453250"/>
        </a:xfrm>
        <a:prstGeom prst="rect">
          <a:avLst/>
        </a:prstGeom>
      </xdr:spPr>
    </xdr:pic>
    <xdr:clientData/>
  </xdr:oneCellAnchor>
  <xdr:twoCellAnchor editAs="oneCell">
    <xdr:from>
      <xdr:col>1</xdr:col>
      <xdr:colOff>477430</xdr:colOff>
      <xdr:row>11</xdr:row>
      <xdr:rowOff>261919</xdr:rowOff>
    </xdr:from>
    <xdr:to>
      <xdr:col>1</xdr:col>
      <xdr:colOff>825500</xdr:colOff>
      <xdr:row>11</xdr:row>
      <xdr:rowOff>605179</xdr:rowOff>
    </xdr:to>
    <xdr:pic>
      <xdr:nvPicPr>
        <xdr:cNvPr id="76" name="Picture 75">
          <a:extLst>
            <a:ext uri="{FF2B5EF4-FFF2-40B4-BE49-F238E27FC236}">
              <a16:creationId xmlns:a16="http://schemas.microsoft.com/office/drawing/2014/main" id="{00000000-0008-0000-0300-00004C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0975" t="20238" r="12376" b="18254"/>
        <a:stretch/>
      </xdr:blipFill>
      <xdr:spPr>
        <a:xfrm>
          <a:off x="1093380" y="7056419"/>
          <a:ext cx="348070" cy="343260"/>
        </a:xfrm>
        <a:prstGeom prst="rect">
          <a:avLst/>
        </a:prstGeom>
      </xdr:spPr>
    </xdr:pic>
    <xdr:clientData/>
  </xdr:twoCellAnchor>
  <xdr:twoCellAnchor editAs="oneCell">
    <xdr:from>
      <xdr:col>1</xdr:col>
      <xdr:colOff>449061</xdr:colOff>
      <xdr:row>10</xdr:row>
      <xdr:rowOff>214306</xdr:rowOff>
    </xdr:from>
    <xdr:to>
      <xdr:col>1</xdr:col>
      <xdr:colOff>800100</xdr:colOff>
      <xdr:row>10</xdr:row>
      <xdr:rowOff>595728</xdr:rowOff>
    </xdr:to>
    <xdr:pic>
      <xdr:nvPicPr>
        <xdr:cNvPr id="79" name="Picture 78">
          <a:extLst>
            <a:ext uri="{FF2B5EF4-FFF2-40B4-BE49-F238E27FC236}">
              <a16:creationId xmlns:a16="http://schemas.microsoft.com/office/drawing/2014/main" id="{00000000-0008-0000-0300-00004F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70087" t="6472" r="7403" b="21531"/>
        <a:stretch/>
      </xdr:blipFill>
      <xdr:spPr>
        <a:xfrm>
          <a:off x="1065011" y="6189656"/>
          <a:ext cx="351039" cy="381422"/>
        </a:xfrm>
        <a:prstGeom prst="rect">
          <a:avLst/>
        </a:prstGeom>
      </xdr:spPr>
    </xdr:pic>
    <xdr:clientData/>
  </xdr:twoCellAnchor>
  <xdr:twoCellAnchor editAs="oneCell">
    <xdr:from>
      <xdr:col>1</xdr:col>
      <xdr:colOff>372955</xdr:colOff>
      <xdr:row>12</xdr:row>
      <xdr:rowOff>203386</xdr:rowOff>
    </xdr:from>
    <xdr:to>
      <xdr:col>1</xdr:col>
      <xdr:colOff>876300</xdr:colOff>
      <xdr:row>12</xdr:row>
      <xdr:rowOff>640154</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88905" y="7817036"/>
          <a:ext cx="503345" cy="436768"/>
        </a:xfrm>
        <a:prstGeom prst="rect">
          <a:avLst/>
        </a:prstGeom>
      </xdr:spPr>
    </xdr:pic>
    <xdr:clientData/>
  </xdr:twoCellAnchor>
  <xdr:twoCellAnchor editAs="oneCell">
    <xdr:from>
      <xdr:col>1</xdr:col>
      <xdr:colOff>350617</xdr:colOff>
      <xdr:row>13</xdr:row>
      <xdr:rowOff>192947</xdr:rowOff>
    </xdr:from>
    <xdr:to>
      <xdr:col>1</xdr:col>
      <xdr:colOff>914400</xdr:colOff>
      <xdr:row>13</xdr:row>
      <xdr:rowOff>612935</xdr:rowOff>
    </xdr:to>
    <xdr:pic>
      <xdr:nvPicPr>
        <xdr:cNvPr id="13" name="Picture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966567" y="8625747"/>
          <a:ext cx="563783" cy="419988"/>
        </a:xfrm>
        <a:prstGeom prst="rect">
          <a:avLst/>
        </a:prstGeom>
      </xdr:spPr>
    </xdr:pic>
    <xdr:clientData/>
  </xdr:twoCellAnchor>
  <xdr:twoCellAnchor editAs="oneCell">
    <xdr:from>
      <xdr:col>1</xdr:col>
      <xdr:colOff>0</xdr:colOff>
      <xdr:row>0</xdr:row>
      <xdr:rowOff>173182</xdr:rowOff>
    </xdr:from>
    <xdr:to>
      <xdr:col>4</xdr:col>
      <xdr:colOff>439176</xdr:colOff>
      <xdr:row>2</xdr:row>
      <xdr:rowOff>118431</xdr:rowOff>
    </xdr:to>
    <xdr:pic>
      <xdr:nvPicPr>
        <xdr:cNvPr id="117" name="Picture 116">
          <a:extLst>
            <a:ext uri="{FF2B5EF4-FFF2-40B4-BE49-F238E27FC236}">
              <a16:creationId xmlns:a16="http://schemas.microsoft.com/office/drawing/2014/main" id="{00000000-0008-0000-0300-000075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15637" y="173182"/>
          <a:ext cx="3688416" cy="656119"/>
        </a:xfrm>
        <a:prstGeom prst="rect">
          <a:avLst/>
        </a:prstGeom>
      </xdr:spPr>
    </xdr:pic>
    <xdr:clientData/>
  </xdr:twoCellAnchor>
  <xdr:twoCellAnchor>
    <xdr:from>
      <xdr:col>10</xdr:col>
      <xdr:colOff>4073260</xdr:colOff>
      <xdr:row>0</xdr:row>
      <xdr:rowOff>47628</xdr:rowOff>
    </xdr:from>
    <xdr:to>
      <xdr:col>10</xdr:col>
      <xdr:colOff>6215063</xdr:colOff>
      <xdr:row>4</xdr:row>
      <xdr:rowOff>292555</xdr:rowOff>
    </xdr:to>
    <xdr:sp macro="" textlink="">
      <xdr:nvSpPr>
        <xdr:cNvPr id="41" name="Oval Callout 35">
          <a:extLst>
            <a:ext uri="{FF2B5EF4-FFF2-40B4-BE49-F238E27FC236}">
              <a16:creationId xmlns:a16="http://schemas.microsoft.com/office/drawing/2014/main" id="{00000000-0008-0000-0300-000029000000}"/>
            </a:ext>
          </a:extLst>
        </xdr:cNvPr>
        <xdr:cNvSpPr/>
      </xdr:nvSpPr>
      <xdr:spPr>
        <a:xfrm>
          <a:off x="13995135" y="47628"/>
          <a:ext cx="2141803" cy="1578427"/>
        </a:xfrm>
        <a:prstGeom prst="wedgeEllipseCallout">
          <a:avLst>
            <a:gd name="adj1" fmla="val 57734"/>
            <a:gd name="adj2" fmla="val 74776"/>
          </a:avLst>
        </a:prstGeom>
        <a:ln w="12700"/>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AU" sz="1200" b="1">
              <a:solidFill>
                <a:srgbClr val="16ACE3"/>
              </a:solidFill>
              <a:latin typeface="+mn-lt"/>
            </a:rPr>
            <a:t>STEP</a:t>
          </a:r>
          <a:r>
            <a:rPr lang="en-AU" sz="1200" b="1" baseline="0">
              <a:solidFill>
                <a:srgbClr val="16ACE3"/>
              </a:solidFill>
              <a:latin typeface="+mn-lt"/>
            </a:rPr>
            <a:t> 3a: </a:t>
          </a:r>
          <a:r>
            <a:rPr lang="en-AU" sz="1200" b="0" baseline="0">
              <a:solidFill>
                <a:srgbClr val="16ACE3"/>
              </a:solidFill>
              <a:latin typeface="+mn-lt"/>
            </a:rPr>
            <a:t>Review the availble treatment options below. </a:t>
          </a:r>
          <a:r>
            <a:rPr lang="en-AU" sz="1200" b="0">
              <a:solidFill>
                <a:srgbClr val="16ACE3"/>
              </a:solidFill>
              <a:latin typeface="+mn-lt"/>
            </a:rPr>
            <a:t> </a:t>
          </a:r>
          <a:r>
            <a:rPr lang="en-AU" sz="1200" b="1">
              <a:solidFill>
                <a:srgbClr val="16ACE3"/>
              </a:solidFill>
              <a:latin typeface="+mn-lt"/>
            </a:rPr>
            <a:t>Shortlist </a:t>
          </a:r>
          <a:r>
            <a:rPr lang="en-AU" sz="1200">
              <a:solidFill>
                <a:srgbClr val="16ACE3"/>
              </a:solidFill>
              <a:latin typeface="+mn-lt"/>
            </a:rPr>
            <a:t>the best treatment options</a:t>
          </a:r>
          <a:endParaRPr lang="en-AU" sz="1200">
            <a:solidFill>
              <a:srgbClr val="16ACE3"/>
            </a:solidFill>
            <a:effectLst/>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11</xdr:col>
          <xdr:colOff>114300</xdr:colOff>
          <xdr:row>5</xdr:row>
          <xdr:rowOff>19050</xdr:rowOff>
        </xdr:from>
        <xdr:to>
          <xdr:col>14</xdr:col>
          <xdr:colOff>469900</xdr:colOff>
          <xdr:row>5</xdr:row>
          <xdr:rowOff>488950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6</xdr:row>
          <xdr:rowOff>19050</xdr:rowOff>
        </xdr:from>
        <xdr:to>
          <xdr:col>14</xdr:col>
          <xdr:colOff>469900</xdr:colOff>
          <xdr:row>6</xdr:row>
          <xdr:rowOff>476250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7</xdr:row>
          <xdr:rowOff>19050</xdr:rowOff>
        </xdr:from>
        <xdr:to>
          <xdr:col>14</xdr:col>
          <xdr:colOff>469900</xdr:colOff>
          <xdr:row>7</xdr:row>
          <xdr:rowOff>488950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8</xdr:row>
          <xdr:rowOff>19050</xdr:rowOff>
        </xdr:from>
        <xdr:to>
          <xdr:col>14</xdr:col>
          <xdr:colOff>469900</xdr:colOff>
          <xdr:row>8</xdr:row>
          <xdr:rowOff>488950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9</xdr:row>
          <xdr:rowOff>19050</xdr:rowOff>
        </xdr:from>
        <xdr:to>
          <xdr:col>14</xdr:col>
          <xdr:colOff>469900</xdr:colOff>
          <xdr:row>9</xdr:row>
          <xdr:rowOff>488950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10</xdr:row>
          <xdr:rowOff>19050</xdr:rowOff>
        </xdr:from>
        <xdr:to>
          <xdr:col>14</xdr:col>
          <xdr:colOff>469900</xdr:colOff>
          <xdr:row>10</xdr:row>
          <xdr:rowOff>488950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11</xdr:row>
          <xdr:rowOff>19050</xdr:rowOff>
        </xdr:from>
        <xdr:to>
          <xdr:col>14</xdr:col>
          <xdr:colOff>469900</xdr:colOff>
          <xdr:row>11</xdr:row>
          <xdr:rowOff>488950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12</xdr:row>
          <xdr:rowOff>19050</xdr:rowOff>
        </xdr:from>
        <xdr:to>
          <xdr:col>14</xdr:col>
          <xdr:colOff>469900</xdr:colOff>
          <xdr:row>12</xdr:row>
          <xdr:rowOff>488950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13</xdr:row>
          <xdr:rowOff>19050</xdr:rowOff>
        </xdr:from>
        <xdr:to>
          <xdr:col>14</xdr:col>
          <xdr:colOff>469900</xdr:colOff>
          <xdr:row>13</xdr:row>
          <xdr:rowOff>488950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459708</xdr:colOff>
      <xdr:row>5</xdr:row>
      <xdr:rowOff>238347</xdr:rowOff>
    </xdr:from>
    <xdr:to>
      <xdr:col>1</xdr:col>
      <xdr:colOff>800100</xdr:colOff>
      <xdr:row>5</xdr:row>
      <xdr:rowOff>603820</xdr:rowOff>
    </xdr:to>
    <xdr:pic>
      <xdr:nvPicPr>
        <xdr:cNvPr id="34" name="Picture 33">
          <a:extLst>
            <a:ext uri="{FF2B5EF4-FFF2-40B4-BE49-F238E27FC236}">
              <a16:creationId xmlns:a16="http://schemas.microsoft.com/office/drawing/2014/main" id="{00000000-0008-0000-0300-000022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4587" t="8817" r="74119" b="18401"/>
        <a:stretch/>
      </xdr:blipFill>
      <xdr:spPr>
        <a:xfrm>
          <a:off x="1075658" y="2117947"/>
          <a:ext cx="340392" cy="365473"/>
        </a:xfrm>
        <a:prstGeom prst="rect">
          <a:avLst/>
        </a:prstGeom>
      </xdr:spPr>
    </xdr:pic>
    <xdr:clientData/>
  </xdr:twoCellAnchor>
  <xdr:twoCellAnchor editAs="oneCell">
    <xdr:from>
      <xdr:col>1</xdr:col>
      <xdr:colOff>501448</xdr:colOff>
      <xdr:row>8</xdr:row>
      <xdr:rowOff>270279</xdr:rowOff>
    </xdr:from>
    <xdr:to>
      <xdr:col>1</xdr:col>
      <xdr:colOff>811213</xdr:colOff>
      <xdr:row>8</xdr:row>
      <xdr:rowOff>622691</xdr:rowOff>
    </xdr:to>
    <xdr:pic>
      <xdr:nvPicPr>
        <xdr:cNvPr id="35" name="Picture 34">
          <a:extLst>
            <a:ext uri="{FF2B5EF4-FFF2-40B4-BE49-F238E27FC236}">
              <a16:creationId xmlns:a16="http://schemas.microsoft.com/office/drawing/2014/main" id="{00000000-0008-0000-0300-000023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36600" t="5530" r="39799" b="18314"/>
        <a:stretch/>
      </xdr:blipFill>
      <xdr:spPr>
        <a:xfrm>
          <a:off x="922136" y="4596217"/>
          <a:ext cx="309765" cy="352412"/>
        </a:xfrm>
        <a:prstGeom prst="rect">
          <a:avLst/>
        </a:prstGeom>
      </xdr:spPr>
    </xdr:pic>
    <xdr:clientData/>
  </xdr:twoCellAnchor>
  <xdr:twoCellAnchor editAs="oneCell">
    <xdr:from>
      <xdr:col>1</xdr:col>
      <xdr:colOff>437675</xdr:colOff>
      <xdr:row>9</xdr:row>
      <xdr:rowOff>254340</xdr:rowOff>
    </xdr:from>
    <xdr:to>
      <xdr:col>1</xdr:col>
      <xdr:colOff>863600</xdr:colOff>
      <xdr:row>9</xdr:row>
      <xdr:rowOff>615950</xdr:rowOff>
    </xdr:to>
    <xdr:pic>
      <xdr:nvPicPr>
        <xdr:cNvPr id="36" name="Picture 35">
          <a:extLst>
            <a:ext uri="{FF2B5EF4-FFF2-40B4-BE49-F238E27FC236}">
              <a16:creationId xmlns:a16="http://schemas.microsoft.com/office/drawing/2014/main" id="{00000000-0008-0000-0300-000024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68227" t="10785" r="4323" b="16580"/>
        <a:stretch/>
      </xdr:blipFill>
      <xdr:spPr>
        <a:xfrm>
          <a:off x="1053625" y="5410540"/>
          <a:ext cx="425925" cy="361610"/>
        </a:xfrm>
        <a:prstGeom prst="rect">
          <a:avLst/>
        </a:prstGeom>
      </xdr:spPr>
    </xdr:pic>
    <xdr:clientData/>
  </xdr:twoCellAnchor>
  <xdr:twoCellAnchor editAs="oneCell">
    <xdr:from>
      <xdr:col>1</xdr:col>
      <xdr:colOff>358045</xdr:colOff>
      <xdr:row>7</xdr:row>
      <xdr:rowOff>196850</xdr:rowOff>
    </xdr:from>
    <xdr:to>
      <xdr:col>1</xdr:col>
      <xdr:colOff>868833</xdr:colOff>
      <xdr:row>7</xdr:row>
      <xdr:rowOff>654506</xdr:rowOff>
    </xdr:to>
    <xdr:pic>
      <xdr:nvPicPr>
        <xdr:cNvPr id="37" name="Picture 36">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78733" y="3705225"/>
          <a:ext cx="510788" cy="457656"/>
        </a:xfrm>
        <a:prstGeom prst="rect">
          <a:avLst/>
        </a:prstGeom>
      </xdr:spPr>
    </xdr:pic>
    <xdr:clientData/>
  </xdr:twoCellAnchor>
  <xdr:twoCellAnchor editAs="oneCell">
    <xdr:from>
      <xdr:col>1</xdr:col>
      <xdr:colOff>394339</xdr:colOff>
      <xdr:row>6</xdr:row>
      <xdr:rowOff>259679</xdr:rowOff>
    </xdr:from>
    <xdr:to>
      <xdr:col>1</xdr:col>
      <xdr:colOff>819150</xdr:colOff>
      <xdr:row>6</xdr:row>
      <xdr:rowOff>665054</xdr:rowOff>
    </xdr:to>
    <xdr:pic>
      <xdr:nvPicPr>
        <xdr:cNvPr id="38" name="Picture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010289" y="2958429"/>
          <a:ext cx="424811" cy="405375"/>
        </a:xfrm>
        <a:prstGeom prst="rect">
          <a:avLst/>
        </a:prstGeom>
      </xdr:spPr>
    </xdr:pic>
    <xdr:clientData/>
  </xdr:twoCellAnchor>
  <xdr:twoCellAnchor>
    <xdr:from>
      <xdr:col>9</xdr:col>
      <xdr:colOff>7938</xdr:colOff>
      <xdr:row>1</xdr:row>
      <xdr:rowOff>412750</xdr:rowOff>
    </xdr:from>
    <xdr:to>
      <xdr:col>10</xdr:col>
      <xdr:colOff>2801938</xdr:colOff>
      <xdr:row>3</xdr:row>
      <xdr:rowOff>388939</xdr:rowOff>
    </xdr:to>
    <xdr:sp macro="" textlink="">
      <xdr:nvSpPr>
        <xdr:cNvPr id="25" name="TextBox 60">
          <a:extLst>
            <a:ext uri="{FF2B5EF4-FFF2-40B4-BE49-F238E27FC236}">
              <a16:creationId xmlns:a16="http://schemas.microsoft.com/office/drawing/2014/main" id="{00000000-0008-0000-0300-000019000000}"/>
            </a:ext>
          </a:extLst>
        </xdr:cNvPr>
        <xdr:cNvSpPr txBox="1"/>
      </xdr:nvSpPr>
      <xdr:spPr>
        <a:xfrm>
          <a:off x="8354219" y="603250"/>
          <a:ext cx="3972719" cy="654845"/>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What is the intent for your waterway?</a:t>
          </a:r>
        </a:p>
        <a:p>
          <a:r>
            <a:rPr lang="en-AU" sz="1200" b="0">
              <a:solidFill>
                <a:schemeClr val="tx1">
                  <a:lumMod val="50000"/>
                  <a:lumOff val="50000"/>
                </a:schemeClr>
              </a:solidFill>
              <a:latin typeface="Avenir Next LT Pro Light" panose="020B0304020202020204" pitchFamily="34" charset="0"/>
            </a:rPr>
            <a:t>Protection, Enhancement or Business As Usual (B.A.U.)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2778124</xdr:colOff>
      <xdr:row>1</xdr:row>
      <xdr:rowOff>103187</xdr:rowOff>
    </xdr:from>
    <xdr:to>
      <xdr:col>8</xdr:col>
      <xdr:colOff>654843</xdr:colOff>
      <xdr:row>5</xdr:row>
      <xdr:rowOff>259925</xdr:rowOff>
    </xdr:to>
    <xdr:sp macro="" textlink="">
      <xdr:nvSpPr>
        <xdr:cNvPr id="57" name="Oval Callout 56">
          <a:extLst>
            <a:ext uri="{FF2B5EF4-FFF2-40B4-BE49-F238E27FC236}">
              <a16:creationId xmlns:a16="http://schemas.microsoft.com/office/drawing/2014/main" id="{00000000-0008-0000-0400-000039000000}"/>
            </a:ext>
          </a:extLst>
        </xdr:cNvPr>
        <xdr:cNvSpPr/>
      </xdr:nvSpPr>
      <xdr:spPr>
        <a:xfrm>
          <a:off x="7159624" y="293687"/>
          <a:ext cx="3151188" cy="1228301"/>
        </a:xfrm>
        <a:prstGeom prst="wedgeEllipseCallout">
          <a:avLst>
            <a:gd name="adj1" fmla="val -48495"/>
            <a:gd name="adj2" fmla="val 86053"/>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b="1">
              <a:solidFill>
                <a:srgbClr val="16ACE3"/>
              </a:solidFill>
              <a:effectLst/>
              <a:latin typeface="+mn-lt"/>
              <a:ea typeface="+mn-ea"/>
              <a:cs typeface="+mn-cs"/>
            </a:rPr>
            <a:t>STEP 3b</a:t>
          </a:r>
          <a:r>
            <a:rPr lang="en-AU" sz="1100" b="1" baseline="0">
              <a:solidFill>
                <a:srgbClr val="16ACE3"/>
              </a:solidFill>
              <a:effectLst/>
              <a:latin typeface="+mn-lt"/>
              <a:ea typeface="+mn-ea"/>
              <a:cs typeface="+mn-cs"/>
            </a:rPr>
            <a:t> : </a:t>
          </a:r>
          <a:r>
            <a:rPr lang="en-AU" sz="1100" b="0" baseline="0">
              <a:solidFill>
                <a:srgbClr val="16ACE3"/>
              </a:solidFill>
              <a:effectLst/>
              <a:latin typeface="+mn-lt"/>
              <a:ea typeface="+mn-ea"/>
              <a:cs typeface="+mn-cs"/>
            </a:rPr>
            <a:t>explore the possibilities for your site. F</a:t>
          </a:r>
          <a:r>
            <a:rPr lang="en-AU" sz="1100">
              <a:solidFill>
                <a:srgbClr val="16ACE3"/>
              </a:solidFill>
              <a:effectLst/>
              <a:latin typeface="+mn-lt"/>
              <a:ea typeface="+mn-ea"/>
              <a:cs typeface="+mn-cs"/>
            </a:rPr>
            <a:t>rom the dropdown,</a:t>
          </a:r>
          <a:r>
            <a:rPr lang="en-AU" sz="1100" baseline="0">
              <a:solidFill>
                <a:srgbClr val="16ACE3"/>
              </a:solidFill>
              <a:effectLst/>
              <a:latin typeface="+mn-lt"/>
              <a:ea typeface="+mn-ea"/>
              <a:cs typeface="+mn-cs"/>
            </a:rPr>
            <a:t> </a:t>
          </a:r>
          <a:r>
            <a:rPr lang="en-AU" sz="1100">
              <a:solidFill>
                <a:srgbClr val="16ACE3"/>
              </a:solidFill>
              <a:effectLst/>
              <a:latin typeface="+mn-lt"/>
              <a:ea typeface="+mn-ea"/>
              <a:cs typeface="+mn-cs"/>
            </a:rPr>
            <a:t>select appropriate 'remedy' for each type of 'poison</a:t>
          </a:r>
          <a:r>
            <a:rPr lang="en-AU" sz="1100">
              <a:solidFill>
                <a:schemeClr val="dk1"/>
              </a:solidFill>
              <a:effectLst/>
              <a:latin typeface="+mn-lt"/>
              <a:ea typeface="+mn-ea"/>
              <a:cs typeface="+mn-cs"/>
            </a:rPr>
            <a:t>'</a:t>
          </a:r>
          <a:endParaRPr lang="en-AU">
            <a:effectLst/>
          </a:endParaRPr>
        </a:p>
      </xdr:txBody>
    </xdr:sp>
    <xdr:clientData/>
  </xdr:twoCellAnchor>
  <xdr:twoCellAnchor>
    <xdr:from>
      <xdr:col>9</xdr:col>
      <xdr:colOff>68568</xdr:colOff>
      <xdr:row>7</xdr:row>
      <xdr:rowOff>181526</xdr:rowOff>
    </xdr:from>
    <xdr:to>
      <xdr:col>9</xdr:col>
      <xdr:colOff>422542</xdr:colOff>
      <xdr:row>13</xdr:row>
      <xdr:rowOff>182874</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rot="16200000">
          <a:off x="10992256" y="2799213"/>
          <a:ext cx="1525348" cy="353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i="0">
              <a:solidFill>
                <a:schemeClr val="tx1">
                  <a:lumMod val="50000"/>
                  <a:lumOff val="50000"/>
                </a:schemeClr>
              </a:solidFill>
              <a:latin typeface="Avenir Next LT Pro Light" panose="020B0304020202020204" pitchFamily="34" charset="0"/>
            </a:rPr>
            <a:t>water</a:t>
          </a:r>
          <a:r>
            <a:rPr lang="en-AU" sz="1400" b="1" i="0" baseline="0">
              <a:solidFill>
                <a:schemeClr val="tx1">
                  <a:lumMod val="50000"/>
                  <a:lumOff val="50000"/>
                </a:schemeClr>
              </a:solidFill>
              <a:latin typeface="Avenir Next LT Pro Light" panose="020B0304020202020204" pitchFamily="34" charset="0"/>
            </a:rPr>
            <a:t> value</a:t>
          </a:r>
          <a:endParaRPr lang="en-AU" sz="1400" b="1" i="0">
            <a:solidFill>
              <a:schemeClr val="tx1">
                <a:lumMod val="50000"/>
                <a:lumOff val="50000"/>
              </a:schemeClr>
            </a:solidFill>
            <a:latin typeface="Avenir Next LT Pro Light" panose="020B0304020202020204" pitchFamily="34" charset="0"/>
          </a:endParaRPr>
        </a:p>
      </xdr:txBody>
    </xdr:sp>
    <xdr:clientData/>
  </xdr:twoCellAnchor>
  <xdr:twoCellAnchor>
    <xdr:from>
      <xdr:col>9</xdr:col>
      <xdr:colOff>54588</xdr:colOff>
      <xdr:row>17</xdr:row>
      <xdr:rowOff>141474</xdr:rowOff>
    </xdr:from>
    <xdr:to>
      <xdr:col>9</xdr:col>
      <xdr:colOff>382784</xdr:colOff>
      <xdr:row>24</xdr:row>
      <xdr:rowOff>215689</xdr:rowOff>
    </xdr:to>
    <xdr:sp macro="" textlink="">
      <xdr:nvSpPr>
        <xdr:cNvPr id="63" name="TextBox 62">
          <a:extLst>
            <a:ext uri="{FF2B5EF4-FFF2-40B4-BE49-F238E27FC236}">
              <a16:creationId xmlns:a16="http://schemas.microsoft.com/office/drawing/2014/main" id="{00000000-0008-0000-0400-00003F000000}"/>
            </a:ext>
          </a:extLst>
        </xdr:cNvPr>
        <xdr:cNvSpPr txBox="1"/>
      </xdr:nvSpPr>
      <xdr:spPr>
        <a:xfrm rot="16200000">
          <a:off x="10801953" y="5475484"/>
          <a:ext cx="1852215" cy="3281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AU" sz="1400" b="1" i="0">
              <a:solidFill>
                <a:schemeClr val="tx1">
                  <a:lumMod val="50000"/>
                  <a:lumOff val="50000"/>
                </a:schemeClr>
              </a:solidFill>
              <a:latin typeface="Avenir Next LT Pro Light" panose="020B0304020202020204" pitchFamily="34" charset="0"/>
              <a:ea typeface="+mn-ea"/>
              <a:cs typeface="+mn-cs"/>
            </a:rPr>
            <a:t>waterway value</a:t>
          </a:r>
        </a:p>
      </xdr:txBody>
    </xdr:sp>
    <xdr:clientData/>
  </xdr:twoCellAnchor>
  <xdr:twoCellAnchor>
    <xdr:from>
      <xdr:col>9</xdr:col>
      <xdr:colOff>50935</xdr:colOff>
      <xdr:row>28</xdr:row>
      <xdr:rowOff>174211</xdr:rowOff>
    </xdr:from>
    <xdr:to>
      <xdr:col>9</xdr:col>
      <xdr:colOff>336684</xdr:colOff>
      <xdr:row>33</xdr:row>
      <xdr:rowOff>261781</xdr:rowOff>
    </xdr:to>
    <xdr:sp macro="" textlink="">
      <xdr:nvSpPr>
        <xdr:cNvPr id="64" name="TextBox 63">
          <a:extLst>
            <a:ext uri="{FF2B5EF4-FFF2-40B4-BE49-F238E27FC236}">
              <a16:creationId xmlns:a16="http://schemas.microsoft.com/office/drawing/2014/main" id="{00000000-0008-0000-0400-000040000000}"/>
            </a:ext>
          </a:extLst>
        </xdr:cNvPr>
        <xdr:cNvSpPr txBox="1"/>
      </xdr:nvSpPr>
      <xdr:spPr>
        <a:xfrm rot="16200000">
          <a:off x="11024400" y="8076121"/>
          <a:ext cx="1357570" cy="285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AU" sz="1400" b="1" i="0">
              <a:solidFill>
                <a:schemeClr val="tx1">
                  <a:lumMod val="50000"/>
                  <a:lumOff val="50000"/>
                </a:schemeClr>
              </a:solidFill>
              <a:latin typeface="Avenir Next LT Pro Light" panose="020B0304020202020204" pitchFamily="34" charset="0"/>
              <a:ea typeface="+mn-ea"/>
              <a:cs typeface="+mn-cs"/>
            </a:rPr>
            <a:t>social value</a:t>
          </a:r>
        </a:p>
      </xdr:txBody>
    </xdr:sp>
    <xdr:clientData/>
  </xdr:twoCellAnchor>
  <xdr:twoCellAnchor>
    <xdr:from>
      <xdr:col>9</xdr:col>
      <xdr:colOff>71224</xdr:colOff>
      <xdr:row>37</xdr:row>
      <xdr:rowOff>218402</xdr:rowOff>
    </xdr:from>
    <xdr:to>
      <xdr:col>9</xdr:col>
      <xdr:colOff>432595</xdr:colOff>
      <xdr:row>44</xdr:row>
      <xdr:rowOff>7257</xdr:rowOff>
    </xdr:to>
    <xdr:sp macro="" textlink="">
      <xdr:nvSpPr>
        <xdr:cNvPr id="65" name="TextBox 64">
          <a:extLst>
            <a:ext uri="{FF2B5EF4-FFF2-40B4-BE49-F238E27FC236}">
              <a16:creationId xmlns:a16="http://schemas.microsoft.com/office/drawing/2014/main" id="{00000000-0008-0000-0400-000041000000}"/>
            </a:ext>
          </a:extLst>
        </xdr:cNvPr>
        <xdr:cNvSpPr txBox="1"/>
      </xdr:nvSpPr>
      <xdr:spPr>
        <a:xfrm rot="16200000">
          <a:off x="10922295" y="10592206"/>
          <a:ext cx="1677980" cy="3613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AU" sz="1400" b="1" i="0">
              <a:solidFill>
                <a:schemeClr val="tx1">
                  <a:lumMod val="50000"/>
                  <a:lumOff val="50000"/>
                </a:schemeClr>
              </a:solidFill>
              <a:latin typeface="Avenir Next LT Pro Light" panose="020B0304020202020204" pitchFamily="34" charset="0"/>
              <a:ea typeface="+mn-ea"/>
              <a:cs typeface="+mn-cs"/>
            </a:rPr>
            <a:t>economic value</a:t>
          </a:r>
        </a:p>
      </xdr:txBody>
    </xdr:sp>
    <xdr:clientData/>
  </xdr:twoCellAnchor>
  <xdr:twoCellAnchor editAs="oneCell">
    <xdr:from>
      <xdr:col>1</xdr:col>
      <xdr:colOff>434144</xdr:colOff>
      <xdr:row>14</xdr:row>
      <xdr:rowOff>231890</xdr:rowOff>
    </xdr:from>
    <xdr:to>
      <xdr:col>1</xdr:col>
      <xdr:colOff>1158875</xdr:colOff>
      <xdr:row>17</xdr:row>
      <xdr:rowOff>177800</xdr:rowOff>
    </xdr:to>
    <xdr:pic>
      <xdr:nvPicPr>
        <xdr:cNvPr id="110" name="Graphic 109" descr="Leaf">
          <a:extLst>
            <a:ext uri="{FF2B5EF4-FFF2-40B4-BE49-F238E27FC236}">
              <a16:creationId xmlns:a16="http://schemas.microsoft.com/office/drawing/2014/main" id="{00000000-0008-0000-0400-00006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62769" y="4065703"/>
          <a:ext cx="724731" cy="738072"/>
        </a:xfrm>
        <a:prstGeom prst="rect">
          <a:avLst/>
        </a:prstGeom>
      </xdr:spPr>
    </xdr:pic>
    <xdr:clientData/>
  </xdr:twoCellAnchor>
  <xdr:twoCellAnchor editAs="oneCell">
    <xdr:from>
      <xdr:col>1</xdr:col>
      <xdr:colOff>358547</xdr:colOff>
      <xdr:row>8</xdr:row>
      <xdr:rowOff>91702</xdr:rowOff>
    </xdr:from>
    <xdr:to>
      <xdr:col>1</xdr:col>
      <xdr:colOff>1198561</xdr:colOff>
      <xdr:row>11</xdr:row>
      <xdr:rowOff>164194</xdr:rowOff>
    </xdr:to>
    <xdr:pic>
      <xdr:nvPicPr>
        <xdr:cNvPr id="111" name="Graphic 110" descr="Fish">
          <a:extLst>
            <a:ext uri="{FF2B5EF4-FFF2-40B4-BE49-F238E27FC236}">
              <a16:creationId xmlns:a16="http://schemas.microsoft.com/office/drawing/2014/main" id="{00000000-0008-0000-0400-00006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87172" y="2353890"/>
          <a:ext cx="840014" cy="858304"/>
        </a:xfrm>
        <a:prstGeom prst="rect">
          <a:avLst/>
        </a:prstGeom>
      </xdr:spPr>
    </xdr:pic>
    <xdr:clientData/>
  </xdr:twoCellAnchor>
  <xdr:twoCellAnchor editAs="oneCell">
    <xdr:from>
      <xdr:col>1</xdr:col>
      <xdr:colOff>394002</xdr:colOff>
      <xdr:row>20</xdr:row>
      <xdr:rowOff>183010</xdr:rowOff>
    </xdr:from>
    <xdr:to>
      <xdr:col>1</xdr:col>
      <xdr:colOff>1150937</xdr:colOff>
      <xdr:row>23</xdr:row>
      <xdr:rowOff>178479</xdr:rowOff>
    </xdr:to>
    <xdr:pic>
      <xdr:nvPicPr>
        <xdr:cNvPr id="112" name="Graphic 111" descr="Users">
          <a:extLst>
            <a:ext uri="{FF2B5EF4-FFF2-40B4-BE49-F238E27FC236}">
              <a16:creationId xmlns:a16="http://schemas.microsoft.com/office/drawing/2014/main" id="{00000000-0008-0000-0400-00007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22627" y="5588448"/>
          <a:ext cx="763285" cy="787631"/>
        </a:xfrm>
        <a:prstGeom prst="rect">
          <a:avLst/>
        </a:prstGeom>
      </xdr:spPr>
    </xdr:pic>
    <xdr:clientData/>
  </xdr:twoCellAnchor>
  <xdr:twoCellAnchor editAs="oneCell">
    <xdr:from>
      <xdr:col>1</xdr:col>
      <xdr:colOff>405947</xdr:colOff>
      <xdr:row>26</xdr:row>
      <xdr:rowOff>258763</xdr:rowOff>
    </xdr:from>
    <xdr:to>
      <xdr:col>1</xdr:col>
      <xdr:colOff>1160083</xdr:colOff>
      <xdr:row>29</xdr:row>
      <xdr:rowOff>240618</xdr:rowOff>
    </xdr:to>
    <xdr:pic>
      <xdr:nvPicPr>
        <xdr:cNvPr id="113" name="Graphic 112" descr="Money">
          <a:extLst>
            <a:ext uri="{FF2B5EF4-FFF2-40B4-BE49-F238E27FC236}">
              <a16:creationId xmlns:a16="http://schemas.microsoft.com/office/drawing/2014/main" id="{00000000-0008-0000-0400-00007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34572" y="7235826"/>
          <a:ext cx="754136" cy="767667"/>
        </a:xfrm>
        <a:prstGeom prst="rect">
          <a:avLst/>
        </a:prstGeom>
      </xdr:spPr>
    </xdr:pic>
    <xdr:clientData/>
  </xdr:twoCellAnchor>
  <xdr:twoCellAnchor>
    <xdr:from>
      <xdr:col>9</xdr:col>
      <xdr:colOff>2025936</xdr:colOff>
      <xdr:row>4</xdr:row>
      <xdr:rowOff>157955</xdr:rowOff>
    </xdr:from>
    <xdr:to>
      <xdr:col>12</xdr:col>
      <xdr:colOff>423859</xdr:colOff>
      <xdr:row>6</xdr:row>
      <xdr:rowOff>60676</xdr:rowOff>
    </xdr:to>
    <xdr:sp macro="" textlink="">
      <xdr:nvSpPr>
        <xdr:cNvPr id="69" name="TextBox 60">
          <a:extLst>
            <a:ext uri="{FF2B5EF4-FFF2-40B4-BE49-F238E27FC236}">
              <a16:creationId xmlns:a16="http://schemas.microsoft.com/office/drawing/2014/main" id="{00000000-0008-0000-0400-000045000000}"/>
            </a:ext>
          </a:extLst>
        </xdr:cNvPr>
        <xdr:cNvSpPr txBox="1"/>
      </xdr:nvSpPr>
      <xdr:spPr>
        <a:xfrm>
          <a:off x="13313061" y="1189830"/>
          <a:ext cx="4898736" cy="56947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Example Treatment Options</a:t>
          </a:r>
        </a:p>
      </xdr:txBody>
    </xdr:sp>
    <xdr:clientData/>
  </xdr:twoCellAnchor>
  <xdr:twoCellAnchor>
    <xdr:from>
      <xdr:col>3</xdr:col>
      <xdr:colOff>1388504</xdr:colOff>
      <xdr:row>34</xdr:row>
      <xdr:rowOff>92010</xdr:rowOff>
    </xdr:from>
    <xdr:to>
      <xdr:col>5</xdr:col>
      <xdr:colOff>311149</xdr:colOff>
      <xdr:row>35</xdr:row>
      <xdr:rowOff>177345</xdr:rowOff>
    </xdr:to>
    <xdr:sp macro="" textlink="">
      <xdr:nvSpPr>
        <xdr:cNvPr id="70" name="TextBox 60">
          <a:extLst>
            <a:ext uri="{FF2B5EF4-FFF2-40B4-BE49-F238E27FC236}">
              <a16:creationId xmlns:a16="http://schemas.microsoft.com/office/drawing/2014/main" id="{00000000-0008-0000-0400-000046000000}"/>
            </a:ext>
          </a:extLst>
        </xdr:cNvPr>
        <xdr:cNvSpPr txBox="1"/>
      </xdr:nvSpPr>
      <xdr:spPr>
        <a:xfrm>
          <a:off x="5770004" y="8652604"/>
          <a:ext cx="2446895" cy="347272"/>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l" defTabSz="914400" rtl="0" eaLnBrk="1" latinLnBrk="0" hangingPunct="1"/>
          <a:r>
            <a:rPr lang="en-AU" sz="1800" b="0" kern="1200">
              <a:solidFill>
                <a:schemeClr val="tx1">
                  <a:lumMod val="50000"/>
                  <a:lumOff val="50000"/>
                </a:schemeClr>
              </a:solidFill>
              <a:latin typeface="Avenir Next LT Pro Light" panose="020B0304020202020204" pitchFamily="34" charset="0"/>
              <a:ea typeface="+mn-ea"/>
              <a:cs typeface="+mn-cs"/>
            </a:rPr>
            <a:t>Waterway Trajectory</a:t>
          </a:r>
        </a:p>
      </xdr:txBody>
    </xdr:sp>
    <xdr:clientData/>
  </xdr:twoCellAnchor>
  <xdr:twoCellAnchor editAs="oneCell">
    <xdr:from>
      <xdr:col>1</xdr:col>
      <xdr:colOff>0</xdr:colOff>
      <xdr:row>0</xdr:row>
      <xdr:rowOff>154781</xdr:rowOff>
    </xdr:from>
    <xdr:to>
      <xdr:col>2</xdr:col>
      <xdr:colOff>2201068</xdr:colOff>
      <xdr:row>2</xdr:row>
      <xdr:rowOff>124960</xdr:rowOff>
    </xdr:to>
    <xdr:pic>
      <xdr:nvPicPr>
        <xdr:cNvPr id="14" name="Pictur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29494" y="154781"/>
          <a:ext cx="3752056" cy="652804"/>
        </a:xfrm>
        <a:prstGeom prst="rect">
          <a:avLst/>
        </a:prstGeom>
      </xdr:spPr>
    </xdr:pic>
    <xdr:clientData/>
  </xdr:twoCellAnchor>
  <xdr:twoCellAnchor>
    <xdr:from>
      <xdr:col>0</xdr:col>
      <xdr:colOff>388938</xdr:colOff>
      <xdr:row>4</xdr:row>
      <xdr:rowOff>174625</xdr:rowOff>
    </xdr:from>
    <xdr:to>
      <xdr:col>2</xdr:col>
      <xdr:colOff>1667381</xdr:colOff>
      <xdr:row>5</xdr:row>
      <xdr:rowOff>373062</xdr:rowOff>
    </xdr:to>
    <xdr:sp macro="" textlink="">
      <xdr:nvSpPr>
        <xdr:cNvPr id="15" name="TextBox 60">
          <a:extLst>
            <a:ext uri="{FF2B5EF4-FFF2-40B4-BE49-F238E27FC236}">
              <a16:creationId xmlns:a16="http://schemas.microsoft.com/office/drawing/2014/main" id="{00000000-0008-0000-0400-00000F000000}"/>
            </a:ext>
          </a:extLst>
        </xdr:cNvPr>
        <xdr:cNvSpPr txBox="1"/>
      </xdr:nvSpPr>
      <xdr:spPr>
        <a:xfrm>
          <a:off x="388938" y="1206500"/>
          <a:ext cx="3278693" cy="381000"/>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Waterway Treatment Plan</a:t>
          </a:r>
        </a:p>
      </xdr:txBody>
    </xdr:sp>
    <xdr:clientData/>
  </xdr:twoCellAnchor>
  <xdr:twoCellAnchor>
    <xdr:from>
      <xdr:col>11</xdr:col>
      <xdr:colOff>2397123</xdr:colOff>
      <xdr:row>1</xdr:row>
      <xdr:rowOff>7939</xdr:rowOff>
    </xdr:from>
    <xdr:to>
      <xdr:col>12</xdr:col>
      <xdr:colOff>2849561</xdr:colOff>
      <xdr:row>5</xdr:row>
      <xdr:rowOff>174626</xdr:rowOff>
    </xdr:to>
    <xdr:sp macro="" textlink="">
      <xdr:nvSpPr>
        <xdr:cNvPr id="16" name="Oval Callout 56">
          <a:extLst>
            <a:ext uri="{FF2B5EF4-FFF2-40B4-BE49-F238E27FC236}">
              <a16:creationId xmlns:a16="http://schemas.microsoft.com/office/drawing/2014/main" id="{00000000-0008-0000-0400-000010000000}"/>
            </a:ext>
          </a:extLst>
        </xdr:cNvPr>
        <xdr:cNvSpPr/>
      </xdr:nvSpPr>
      <xdr:spPr>
        <a:xfrm>
          <a:off x="16025811" y="190502"/>
          <a:ext cx="3516313" cy="1214437"/>
        </a:xfrm>
        <a:prstGeom prst="wedgeEllipseCallout">
          <a:avLst>
            <a:gd name="adj1" fmla="val -44570"/>
            <a:gd name="adj2" fmla="val 85303"/>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rgbClr val="16ACE3"/>
              </a:solidFill>
              <a:effectLst/>
              <a:latin typeface="+mn-lt"/>
              <a:ea typeface="+mn-ea"/>
              <a:cs typeface="+mn-cs"/>
            </a:rPr>
            <a:t>FOR</a:t>
          </a:r>
          <a:r>
            <a:rPr lang="en-AU" sz="1100" baseline="0">
              <a:solidFill>
                <a:srgbClr val="16ACE3"/>
              </a:solidFill>
              <a:effectLst/>
              <a:latin typeface="+mn-lt"/>
              <a:ea typeface="+mn-ea"/>
              <a:cs typeface="+mn-cs"/>
            </a:rPr>
            <a:t> YOUR REFERENCE ONLY </a:t>
          </a:r>
          <a:r>
            <a:rPr lang="en-AU" sz="1100">
              <a:solidFill>
                <a:srgbClr val="16ACE3"/>
              </a:solidFill>
              <a:effectLst/>
              <a:latin typeface="+mn-lt"/>
              <a:ea typeface="+mn-ea"/>
              <a:cs typeface="+mn-cs"/>
            </a:rPr>
            <a:t>this</a:t>
          </a:r>
          <a:r>
            <a:rPr lang="en-AU" sz="1100" baseline="0">
              <a:solidFill>
                <a:srgbClr val="16ACE3"/>
              </a:solidFill>
              <a:effectLst/>
              <a:latin typeface="+mn-lt"/>
              <a:ea typeface="+mn-ea"/>
              <a:cs typeface="+mn-cs"/>
            </a:rPr>
            <a:t> table contains all the posible options for the Waterway Treament Plan. Click on hyperlinks for more info</a:t>
          </a:r>
          <a:endParaRPr lang="en-AU">
            <a:effectLst/>
          </a:endParaRPr>
        </a:p>
      </xdr:txBody>
    </xdr:sp>
    <xdr:clientData/>
  </xdr:twoCellAnchor>
  <xdr:twoCellAnchor>
    <xdr:from>
      <xdr:col>6</xdr:col>
      <xdr:colOff>173301</xdr:colOff>
      <xdr:row>37</xdr:row>
      <xdr:rowOff>140229</xdr:rowOff>
    </xdr:from>
    <xdr:to>
      <xdr:col>8</xdr:col>
      <xdr:colOff>427045</xdr:colOff>
      <xdr:row>41</xdr:row>
      <xdr:rowOff>25135</xdr:rowOff>
    </xdr:to>
    <xdr:sp macro="" textlink="">
      <xdr:nvSpPr>
        <xdr:cNvPr id="17" name="Oval Callout 56">
          <a:extLst>
            <a:ext uri="{FF2B5EF4-FFF2-40B4-BE49-F238E27FC236}">
              <a16:creationId xmlns:a16="http://schemas.microsoft.com/office/drawing/2014/main" id="{00000000-0008-0000-0400-000011000000}"/>
            </a:ext>
          </a:extLst>
        </xdr:cNvPr>
        <xdr:cNvSpPr/>
      </xdr:nvSpPr>
      <xdr:spPr>
        <a:xfrm>
          <a:off x="8769614" y="9748573"/>
          <a:ext cx="1313400" cy="932656"/>
        </a:xfrm>
        <a:prstGeom prst="wedgeEllipseCallout">
          <a:avLst>
            <a:gd name="adj1" fmla="val -90942"/>
            <a:gd name="adj2" fmla="val -28256"/>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rgbClr val="16ACE3"/>
              </a:solidFill>
              <a:effectLst/>
              <a:latin typeface="+mn-lt"/>
              <a:ea typeface="+mn-ea"/>
              <a:cs typeface="+mn-cs"/>
            </a:rPr>
            <a:t>has your waterway improved?</a:t>
          </a:r>
          <a:endParaRPr lang="en-AU">
            <a:effectLst/>
          </a:endParaRPr>
        </a:p>
      </xdr:txBody>
    </xdr:sp>
    <xdr:clientData/>
  </xdr:twoCellAnchor>
  <xdr:twoCellAnchor>
    <xdr:from>
      <xdr:col>10</xdr:col>
      <xdr:colOff>496092</xdr:colOff>
      <xdr:row>47</xdr:row>
      <xdr:rowOff>154780</xdr:rowOff>
    </xdr:from>
    <xdr:to>
      <xdr:col>11</xdr:col>
      <xdr:colOff>1043781</xdr:colOff>
      <xdr:row>52</xdr:row>
      <xdr:rowOff>226218</xdr:rowOff>
    </xdr:to>
    <xdr:sp macro="" textlink="">
      <xdr:nvSpPr>
        <xdr:cNvPr id="18" name="Oval Callout 56">
          <a:extLst>
            <a:ext uri="{FF2B5EF4-FFF2-40B4-BE49-F238E27FC236}">
              <a16:creationId xmlns:a16="http://schemas.microsoft.com/office/drawing/2014/main" id="{00000000-0008-0000-0400-000012000000}"/>
            </a:ext>
          </a:extLst>
        </xdr:cNvPr>
        <xdr:cNvSpPr/>
      </xdr:nvSpPr>
      <xdr:spPr>
        <a:xfrm>
          <a:off x="12104686" y="12334874"/>
          <a:ext cx="1845470" cy="1262063"/>
        </a:xfrm>
        <a:prstGeom prst="wedgeEllipseCallout">
          <a:avLst>
            <a:gd name="adj1" fmla="val -42805"/>
            <a:gd name="adj2" fmla="val -68081"/>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rgbClr val="16ACE3"/>
              </a:solidFill>
              <a:effectLst/>
              <a:latin typeface="+mn-lt"/>
              <a:ea typeface="+mn-ea"/>
              <a:cs typeface="+mn-cs"/>
            </a:rPr>
            <a:t>try to choose mainly items from your principal treatment category</a:t>
          </a:r>
          <a:endParaRPr lang="en-AU">
            <a:effectLst/>
          </a:endParaRPr>
        </a:p>
      </xdr:txBody>
    </xdr:sp>
    <xdr:clientData/>
  </xdr:twoCellAnchor>
  <xdr:twoCellAnchor>
    <xdr:from>
      <xdr:col>2</xdr:col>
      <xdr:colOff>2297908</xdr:colOff>
      <xdr:row>44</xdr:row>
      <xdr:rowOff>11906</xdr:rowOff>
    </xdr:from>
    <xdr:to>
      <xdr:col>5</xdr:col>
      <xdr:colOff>297657</xdr:colOff>
      <xdr:row>51</xdr:row>
      <xdr:rowOff>83343</xdr:rowOff>
    </xdr:to>
    <xdr:sp macro="" textlink="">
      <xdr:nvSpPr>
        <xdr:cNvPr id="19" name="TextBox 60">
          <a:extLst>
            <a:ext uri="{FF2B5EF4-FFF2-40B4-BE49-F238E27FC236}">
              <a16:creationId xmlns:a16="http://schemas.microsoft.com/office/drawing/2014/main" id="{00000000-0008-0000-0400-000013000000}"/>
            </a:ext>
          </a:extLst>
        </xdr:cNvPr>
        <xdr:cNvSpPr txBox="1"/>
      </xdr:nvSpPr>
      <xdr:spPr>
        <a:xfrm>
          <a:off x="4202908" y="11453812"/>
          <a:ext cx="4000499" cy="1762125"/>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Do you want to explore more waterway interventions?</a:t>
          </a:r>
        </a:p>
        <a:p>
          <a:r>
            <a:rPr lang="en-AU" sz="1800" b="0">
              <a:solidFill>
                <a:schemeClr val="tx1">
                  <a:lumMod val="50000"/>
                  <a:lumOff val="50000"/>
                </a:schemeClr>
              </a:solidFill>
              <a:latin typeface="Avenir Next LT Pro Light" panose="020B0304020202020204" pitchFamily="34" charset="0"/>
            </a:rPr>
            <a:t>The Strategic Waterways colour coding aligns with the CRC for WSC's RESTORE tool. </a:t>
          </a:r>
        </a:p>
        <a:p>
          <a:r>
            <a:rPr lang="en-AU" sz="1800" b="0">
              <a:solidFill>
                <a:schemeClr val="tx1">
                  <a:lumMod val="50000"/>
                  <a:lumOff val="50000"/>
                </a:schemeClr>
              </a:solidFill>
              <a:latin typeface="Avenir Next LT Pro Light" panose="020B0304020202020204" pitchFamily="34" charset="0"/>
            </a:rPr>
            <a:t>See 'Help'</a:t>
          </a:r>
          <a:r>
            <a:rPr lang="en-AU" sz="1800" b="0" baseline="0">
              <a:solidFill>
                <a:schemeClr val="tx1">
                  <a:lumMod val="50000"/>
                  <a:lumOff val="50000"/>
                </a:schemeClr>
              </a:solidFill>
              <a:latin typeface="Avenir Next LT Pro Light" panose="020B0304020202020204" pitchFamily="34" charset="0"/>
            </a:rPr>
            <a:t> tab for integration notes.</a:t>
          </a:r>
          <a:endParaRPr lang="en-AU" sz="1800" b="0">
            <a:solidFill>
              <a:schemeClr val="tx1">
                <a:lumMod val="50000"/>
                <a:lumOff val="50000"/>
              </a:schemeClr>
            </a:solidFill>
            <a:latin typeface="Avenir Next LT Pro Light" panose="020B0304020202020204" pitchFamily="34" charset="0"/>
          </a:endParaRPr>
        </a:p>
      </xdr:txBody>
    </xdr:sp>
    <xdr:clientData/>
  </xdr:twoCellAnchor>
  <xdr:twoCellAnchor>
    <xdr:from>
      <xdr:col>2</xdr:col>
      <xdr:colOff>2107406</xdr:colOff>
      <xdr:row>43</xdr:row>
      <xdr:rowOff>107157</xdr:rowOff>
    </xdr:from>
    <xdr:to>
      <xdr:col>5</xdr:col>
      <xdr:colOff>333375</xdr:colOff>
      <xdr:row>52</xdr:row>
      <xdr:rowOff>95251</xdr:rowOff>
    </xdr:to>
    <xdr:sp macro="" textlink="">
      <xdr:nvSpPr>
        <xdr:cNvPr id="2" name="Rectangle 1">
          <a:extLst>
            <a:ext uri="{FF2B5EF4-FFF2-40B4-BE49-F238E27FC236}">
              <a16:creationId xmlns:a16="http://schemas.microsoft.com/office/drawing/2014/main" id="{00000000-0008-0000-0400-000002000000}"/>
            </a:ext>
          </a:extLst>
        </xdr:cNvPr>
        <xdr:cNvSpPr/>
      </xdr:nvSpPr>
      <xdr:spPr>
        <a:xfrm>
          <a:off x="4012406" y="11287126"/>
          <a:ext cx="4226719" cy="2178844"/>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88832</xdr:colOff>
      <xdr:row>6</xdr:row>
      <xdr:rowOff>280063</xdr:rowOff>
    </xdr:from>
    <xdr:to>
      <xdr:col>8</xdr:col>
      <xdr:colOff>91647</xdr:colOff>
      <xdr:row>6</xdr:row>
      <xdr:rowOff>282878</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500-000002000000}"/>
                </a:ext>
              </a:extLst>
            </xdr14:cNvPr>
            <xdr14:cNvContentPartPr/>
          </xdr14:nvContentPartPr>
          <xdr14:nvPr macro=""/>
          <xdr14:xfrm>
            <a:off x="5131479" y="2207475"/>
            <a:ext cx="360" cy="360"/>
          </xdr14:xfrm>
        </xdr:contentPart>
      </mc:Choice>
      <mc:Fallback xmlns="">
        <xdr:pic>
          <xdr:nvPicPr>
            <xdr:cNvPr id="8" name="Ink 7">
              <a:extLst>
                <a:ext uri="{FF2B5EF4-FFF2-40B4-BE49-F238E27FC236}">
                  <a16:creationId xmlns:a16="http://schemas.microsoft.com/office/drawing/2014/main" id="{725E3A0E-6401-4DED-8AAE-D909C541A342}"/>
                </a:ext>
              </a:extLst>
            </xdr:cNvPr>
            <xdr:cNvPicPr/>
          </xdr:nvPicPr>
          <xdr:blipFill>
            <a:blip xmlns:r="http://schemas.openxmlformats.org/officeDocument/2006/relationships" r:embed="rId2"/>
            <a:stretch>
              <a:fillRect/>
            </a:stretch>
          </xdr:blipFill>
          <xdr:spPr>
            <a:xfrm>
              <a:off x="5077839" y="2099835"/>
              <a:ext cx="108000" cy="216000"/>
            </a:xfrm>
            <a:prstGeom prst="rect">
              <a:avLst/>
            </a:prstGeom>
          </xdr:spPr>
        </xdr:pic>
      </mc:Fallback>
    </mc:AlternateContent>
    <xdr:clientData/>
  </xdr:twoCellAnchor>
  <xdr:twoCellAnchor editAs="oneCell">
    <xdr:from>
      <xdr:col>8</xdr:col>
      <xdr:colOff>37590</xdr:colOff>
      <xdr:row>6</xdr:row>
      <xdr:rowOff>313680</xdr:rowOff>
    </xdr:from>
    <xdr:to>
      <xdr:col>8</xdr:col>
      <xdr:colOff>218670</xdr:colOff>
      <xdr:row>6</xdr:row>
      <xdr:rowOff>323040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00000000-0008-0000-0500-000003000000}"/>
                </a:ext>
              </a:extLst>
            </xdr14:cNvPr>
            <xdr14:cNvContentPartPr/>
          </xdr14:nvContentPartPr>
          <xdr14:nvPr macro=""/>
          <xdr14:xfrm>
            <a:off x="13163040" y="6028680"/>
            <a:ext cx="181080" cy="9360"/>
          </xdr14:xfrm>
        </xdr:contentPart>
      </mc:Choice>
      <mc:Fallback xmlns="">
        <xdr:pic>
          <xdr:nvPicPr>
            <xdr:cNvPr id="9" name="Ink 8">
              <a:extLst>
                <a:ext uri="{FF2B5EF4-FFF2-40B4-BE49-F238E27FC236}">
                  <a16:creationId xmlns:a16="http://schemas.microsoft.com/office/drawing/2014/main" id="{56CB1A0F-7D7A-4BFA-BA9C-D54F55252C05}"/>
                </a:ext>
              </a:extLst>
            </xdr:cNvPr>
            <xdr:cNvPicPr/>
          </xdr:nvPicPr>
          <xdr:blipFill>
            <a:blip xmlns:r="http://schemas.openxmlformats.org/officeDocument/2006/relationships" r:embed="rId4"/>
            <a:stretch>
              <a:fillRect/>
            </a:stretch>
          </xdr:blipFill>
          <xdr:spPr>
            <a:xfrm>
              <a:off x="13109040" y="5921040"/>
              <a:ext cx="288720" cy="225000"/>
            </a:xfrm>
            <a:prstGeom prst="rect">
              <a:avLst/>
            </a:prstGeom>
          </xdr:spPr>
        </xdr:pic>
      </mc:Fallback>
    </mc:AlternateContent>
    <xdr:clientData/>
  </xdr:twoCellAnchor>
  <xdr:twoCellAnchor editAs="oneCell">
    <xdr:from>
      <xdr:col>8</xdr:col>
      <xdr:colOff>247110</xdr:colOff>
      <xdr:row>6</xdr:row>
      <xdr:rowOff>342480</xdr:rowOff>
    </xdr:from>
    <xdr:to>
      <xdr:col>14</xdr:col>
      <xdr:colOff>446641</xdr:colOff>
      <xdr:row>8</xdr:row>
      <xdr:rowOff>343980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00000000-0008-0000-0500-000004000000}"/>
                </a:ext>
              </a:extLst>
            </xdr14:cNvPr>
            <xdr14:cNvContentPartPr/>
          </xdr14:nvContentPartPr>
          <xdr14:nvPr macro=""/>
          <xdr14:xfrm>
            <a:off x="13372560" y="6057480"/>
            <a:ext cx="3228480" cy="954000"/>
          </xdr14:xfrm>
        </xdr:contentPart>
      </mc:Choice>
      <mc:Fallback xmlns="">
        <xdr:pic>
          <xdr:nvPicPr>
            <xdr:cNvPr id="10" name="Ink 9">
              <a:extLst>
                <a:ext uri="{FF2B5EF4-FFF2-40B4-BE49-F238E27FC236}">
                  <a16:creationId xmlns:a16="http://schemas.microsoft.com/office/drawing/2014/main" id="{06170926-284F-45EB-9BF4-81128656C9C0}"/>
                </a:ext>
              </a:extLst>
            </xdr:cNvPr>
            <xdr:cNvPicPr/>
          </xdr:nvPicPr>
          <xdr:blipFill>
            <a:blip xmlns:r="http://schemas.openxmlformats.org/officeDocument/2006/relationships" r:embed="rId6"/>
            <a:stretch>
              <a:fillRect/>
            </a:stretch>
          </xdr:blipFill>
          <xdr:spPr>
            <a:xfrm>
              <a:off x="13318560" y="5949840"/>
              <a:ext cx="3336120" cy="1169640"/>
            </a:xfrm>
            <a:prstGeom prst="rect">
              <a:avLst/>
            </a:prstGeom>
          </xdr:spPr>
        </xdr:pic>
      </mc:Fallback>
    </mc:AlternateContent>
    <xdr:clientData/>
  </xdr:twoCellAnchor>
  <xdr:twoCellAnchor editAs="oneCell">
    <xdr:from>
      <xdr:col>8</xdr:col>
      <xdr:colOff>345872</xdr:colOff>
      <xdr:row>6</xdr:row>
      <xdr:rowOff>13303</xdr:rowOff>
    </xdr:from>
    <xdr:to>
      <xdr:col>8</xdr:col>
      <xdr:colOff>352777</xdr:colOff>
      <xdr:row>6</xdr:row>
      <xdr:rowOff>16118</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Ink 4">
              <a:extLst>
                <a:ext uri="{FF2B5EF4-FFF2-40B4-BE49-F238E27FC236}">
                  <a16:creationId xmlns:a16="http://schemas.microsoft.com/office/drawing/2014/main" id="{00000000-0008-0000-0500-000005000000}"/>
                </a:ext>
              </a:extLst>
            </xdr14:cNvPr>
            <xdr14:cNvContentPartPr/>
          </xdr14:nvContentPartPr>
          <xdr14:nvPr macro=""/>
          <xdr14:xfrm>
            <a:off x="5388519" y="1940715"/>
            <a:ext cx="10080" cy="360"/>
          </xdr14:xfrm>
        </xdr:contentPart>
      </mc:Choice>
      <mc:Fallback xmlns="">
        <xdr:pic>
          <xdr:nvPicPr>
            <xdr:cNvPr id="11" name="Ink 10">
              <a:extLst>
                <a:ext uri="{FF2B5EF4-FFF2-40B4-BE49-F238E27FC236}">
                  <a16:creationId xmlns:a16="http://schemas.microsoft.com/office/drawing/2014/main" id="{A8A50642-DDF3-4EC7-AF22-2495D4B54A25}"/>
                </a:ext>
              </a:extLst>
            </xdr:cNvPr>
            <xdr:cNvPicPr/>
          </xdr:nvPicPr>
          <xdr:blipFill>
            <a:blip xmlns:r="http://schemas.openxmlformats.org/officeDocument/2006/relationships" r:embed="rId8"/>
            <a:stretch>
              <a:fillRect/>
            </a:stretch>
          </xdr:blipFill>
          <xdr:spPr>
            <a:xfrm>
              <a:off x="5334879" y="1833075"/>
              <a:ext cx="117720" cy="216000"/>
            </a:xfrm>
            <a:prstGeom prst="rect">
              <a:avLst/>
            </a:prstGeom>
          </xdr:spPr>
        </xdr:pic>
      </mc:Fallback>
    </mc:AlternateContent>
    <xdr:clientData/>
  </xdr:twoCellAnchor>
  <xdr:twoCellAnchor editAs="oneCell">
    <xdr:from>
      <xdr:col>8</xdr:col>
      <xdr:colOff>37590</xdr:colOff>
      <xdr:row>6</xdr:row>
      <xdr:rowOff>55773</xdr:rowOff>
    </xdr:from>
    <xdr:to>
      <xdr:col>14</xdr:col>
      <xdr:colOff>450601</xdr:colOff>
      <xdr:row>7</xdr:row>
      <xdr:rowOff>467643</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 5">
              <a:extLst>
                <a:ext uri="{FF2B5EF4-FFF2-40B4-BE49-F238E27FC236}">
                  <a16:creationId xmlns:a16="http://schemas.microsoft.com/office/drawing/2014/main" id="{00000000-0008-0000-0500-000006000000}"/>
                </a:ext>
              </a:extLst>
            </xdr14:cNvPr>
            <xdr14:cNvContentPartPr/>
          </xdr14:nvContentPartPr>
          <xdr14:nvPr macro=""/>
          <xdr14:xfrm>
            <a:off x="4527947" y="2840702"/>
            <a:ext cx="3406583" cy="892655"/>
          </xdr14:xfrm>
        </xdr:contentPart>
      </mc:Choice>
      <mc:Fallback xmlns="">
        <xdr:pic>
          <xdr:nvPicPr>
            <xdr:cNvPr id="6" name="Ink 5">
              <a:extLst>
                <a:ext uri="{FF2B5EF4-FFF2-40B4-BE49-F238E27FC236}">
                  <a16:creationId xmlns:a16="http://schemas.microsoft.com/office/drawing/2014/main" id="{FA2A3FF8-DBF4-42FC-A76E-FEC567CCA07A}"/>
                </a:ext>
              </a:extLst>
            </xdr:cNvPr>
            <xdr:cNvPicPr/>
          </xdr:nvPicPr>
          <xdr:blipFill>
            <a:blip xmlns:r="http://schemas.openxmlformats.org/officeDocument/2006/relationships" r:embed="rId10"/>
            <a:stretch>
              <a:fillRect/>
            </a:stretch>
          </xdr:blipFill>
          <xdr:spPr>
            <a:xfrm>
              <a:off x="13108636" y="5635822"/>
              <a:ext cx="3550405" cy="1103237"/>
            </a:xfrm>
            <a:prstGeom prst="rect">
              <a:avLst/>
            </a:prstGeom>
          </xdr:spPr>
        </xdr:pic>
      </mc:Fallback>
    </mc:AlternateContent>
    <xdr:clientData/>
  </xdr:twoCellAnchor>
  <xdr:twoCellAnchor editAs="oneCell">
    <xdr:from>
      <xdr:col>8</xdr:col>
      <xdr:colOff>123270</xdr:colOff>
      <xdr:row>6</xdr:row>
      <xdr:rowOff>132960</xdr:rowOff>
    </xdr:from>
    <xdr:to>
      <xdr:col>9</xdr:col>
      <xdr:colOff>48645</xdr:colOff>
      <xdr:row>6</xdr:row>
      <xdr:rowOff>391310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 6">
              <a:extLst>
                <a:ext uri="{FF2B5EF4-FFF2-40B4-BE49-F238E27FC236}">
                  <a16:creationId xmlns:a16="http://schemas.microsoft.com/office/drawing/2014/main" id="{00000000-0008-0000-0500-000007000000}"/>
                </a:ext>
              </a:extLst>
            </xdr14:cNvPr>
            <xdr14:cNvContentPartPr/>
          </xdr14:nvContentPartPr>
          <xdr14:nvPr macro=""/>
          <xdr14:xfrm>
            <a:off x="13248720" y="5847960"/>
            <a:ext cx="430200" cy="252000"/>
          </xdr14:xfrm>
        </xdr:contentPart>
      </mc:Choice>
      <mc:Fallback xmlns="">
        <xdr:pic>
          <xdr:nvPicPr>
            <xdr:cNvPr id="7" name="Ink 6">
              <a:extLst>
                <a:ext uri="{FF2B5EF4-FFF2-40B4-BE49-F238E27FC236}">
                  <a16:creationId xmlns:a16="http://schemas.microsoft.com/office/drawing/2014/main" id="{2EADD9F0-A236-4656-92AB-33612D0855CE}"/>
                </a:ext>
              </a:extLst>
            </xdr:cNvPr>
            <xdr:cNvPicPr/>
          </xdr:nvPicPr>
          <xdr:blipFill>
            <a:blip xmlns:r="http://schemas.openxmlformats.org/officeDocument/2006/relationships" r:embed="rId12"/>
            <a:stretch>
              <a:fillRect/>
            </a:stretch>
          </xdr:blipFill>
          <xdr:spPr>
            <a:xfrm>
              <a:off x="13194720" y="5739960"/>
              <a:ext cx="537840" cy="467640"/>
            </a:xfrm>
            <a:prstGeom prst="rect">
              <a:avLst/>
            </a:prstGeom>
          </xdr:spPr>
        </xdr:pic>
      </mc:Fallback>
    </mc:AlternateContent>
    <xdr:clientData/>
  </xdr:twoCellAnchor>
  <xdr:twoCellAnchor editAs="oneCell">
    <xdr:from>
      <xdr:col>10</xdr:col>
      <xdr:colOff>17986</xdr:colOff>
      <xdr:row>7</xdr:row>
      <xdr:rowOff>149834</xdr:rowOff>
    </xdr:from>
    <xdr:to>
      <xdr:col>14</xdr:col>
      <xdr:colOff>430256</xdr:colOff>
      <xdr:row>8</xdr:row>
      <xdr:rowOff>181544</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Ink 7">
              <a:extLst>
                <a:ext uri="{FF2B5EF4-FFF2-40B4-BE49-F238E27FC236}">
                  <a16:creationId xmlns:a16="http://schemas.microsoft.com/office/drawing/2014/main" id="{00000000-0008-0000-0500-000008000000}"/>
                </a:ext>
              </a:extLst>
            </xdr14:cNvPr>
            <xdr14:cNvContentPartPr/>
          </xdr14:nvContentPartPr>
          <xdr14:nvPr macro=""/>
          <xdr14:xfrm>
            <a:off x="5506200" y="3415548"/>
            <a:ext cx="2407985" cy="512496"/>
          </xdr14:xfrm>
        </xdr:contentPart>
      </mc:Choice>
      <mc:Fallback xmlns="">
        <xdr:pic>
          <xdr:nvPicPr>
            <xdr:cNvPr id="8" name="Ink 7">
              <a:extLst>
                <a:ext uri="{FF2B5EF4-FFF2-40B4-BE49-F238E27FC236}">
                  <a16:creationId xmlns:a16="http://schemas.microsoft.com/office/drawing/2014/main" id="{F0CFAC2E-6541-41ED-8A28-F38221655D3A}"/>
                </a:ext>
              </a:extLst>
            </xdr:cNvPr>
            <xdr:cNvPicPr/>
          </xdr:nvPicPr>
          <xdr:blipFill>
            <a:blip xmlns:r="http://schemas.openxmlformats.org/officeDocument/2006/relationships" r:embed="rId14"/>
            <a:stretch>
              <a:fillRect/>
            </a:stretch>
          </xdr:blipFill>
          <xdr:spPr>
            <a:xfrm>
              <a:off x="6013174" y="2415515"/>
              <a:ext cx="2537757" cy="724629"/>
            </a:xfrm>
            <a:prstGeom prst="rect">
              <a:avLst/>
            </a:prstGeom>
          </xdr:spPr>
        </xdr:pic>
      </mc:Fallback>
    </mc:AlternateContent>
    <xdr:clientData/>
  </xdr:twoCellAnchor>
  <xdr:twoCellAnchor editAs="oneCell">
    <xdr:from>
      <xdr:col>8</xdr:col>
      <xdr:colOff>37590</xdr:colOff>
      <xdr:row>7</xdr:row>
      <xdr:rowOff>45150</xdr:rowOff>
    </xdr:from>
    <xdr:to>
      <xdr:col>10</xdr:col>
      <xdr:colOff>143091</xdr:colOff>
      <xdr:row>8</xdr:row>
      <xdr:rowOff>314230</xdr:rowOff>
    </xdr:to>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9" name="Ink 8">
              <a:extLst>
                <a:ext uri="{FF2B5EF4-FFF2-40B4-BE49-F238E27FC236}">
                  <a16:creationId xmlns:a16="http://schemas.microsoft.com/office/drawing/2014/main" id="{00000000-0008-0000-0500-000009000000}"/>
                </a:ext>
              </a:extLst>
            </xdr14:cNvPr>
            <xdr14:cNvContentPartPr/>
          </xdr14:nvContentPartPr>
          <xdr14:nvPr macro=""/>
          <xdr14:xfrm>
            <a:off x="13163040" y="6236400"/>
            <a:ext cx="1108800" cy="751680"/>
          </xdr14:xfrm>
        </xdr:contentPart>
      </mc:Choice>
      <mc:Fallback xmlns="">
        <xdr:pic>
          <xdr:nvPicPr>
            <xdr:cNvPr id="9" name="Ink 8">
              <a:extLst>
                <a:ext uri="{FF2B5EF4-FFF2-40B4-BE49-F238E27FC236}">
                  <a16:creationId xmlns:a16="http://schemas.microsoft.com/office/drawing/2014/main" id="{0503D168-D4A2-4836-946E-119FC15B1C4E}"/>
                </a:ext>
              </a:extLst>
            </xdr:cNvPr>
            <xdr:cNvPicPr/>
          </xdr:nvPicPr>
          <xdr:blipFill>
            <a:blip xmlns:r="http://schemas.openxmlformats.org/officeDocument/2006/relationships" r:embed="rId16"/>
            <a:stretch>
              <a:fillRect/>
            </a:stretch>
          </xdr:blipFill>
          <xdr:spPr>
            <a:xfrm>
              <a:off x="13109040" y="6128400"/>
              <a:ext cx="1216440" cy="967320"/>
            </a:xfrm>
            <a:prstGeom prst="rect">
              <a:avLst/>
            </a:prstGeom>
          </xdr:spPr>
        </xdr:pic>
      </mc:Fallback>
    </mc:AlternateContent>
    <xdr:clientData/>
  </xdr:twoCellAnchor>
  <xdr:twoCellAnchor editAs="oneCell">
    <xdr:from>
      <xdr:col>8</xdr:col>
      <xdr:colOff>76470</xdr:colOff>
      <xdr:row>8</xdr:row>
      <xdr:rowOff>3060</xdr:rowOff>
    </xdr:from>
    <xdr:to>
      <xdr:col>8</xdr:col>
      <xdr:colOff>266190</xdr:colOff>
      <xdr:row>8</xdr:row>
      <xdr:rowOff>181620</xdr:rowOff>
    </xdr:to>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0" name="Ink 9">
              <a:extLst>
                <a:ext uri="{FF2B5EF4-FFF2-40B4-BE49-F238E27FC236}">
                  <a16:creationId xmlns:a16="http://schemas.microsoft.com/office/drawing/2014/main" id="{00000000-0008-0000-0500-00000A000000}"/>
                </a:ext>
              </a:extLst>
            </xdr14:cNvPr>
            <xdr14:cNvContentPartPr/>
          </xdr14:nvContentPartPr>
          <xdr14:nvPr macro=""/>
          <xdr14:xfrm>
            <a:off x="13201920" y="6670560"/>
            <a:ext cx="189720" cy="178560"/>
          </xdr14:xfrm>
        </xdr:contentPart>
      </mc:Choice>
      <mc:Fallback xmlns="">
        <xdr:pic>
          <xdr:nvPicPr>
            <xdr:cNvPr id="16" name="Ink 15">
              <a:extLst>
                <a:ext uri="{FF2B5EF4-FFF2-40B4-BE49-F238E27FC236}">
                  <a16:creationId xmlns:a16="http://schemas.microsoft.com/office/drawing/2014/main" id="{01B30A1F-BA71-48E0-89C8-BF3D12399FF2}"/>
                </a:ext>
              </a:extLst>
            </xdr:cNvPr>
            <xdr:cNvPicPr/>
          </xdr:nvPicPr>
          <xdr:blipFill>
            <a:blip xmlns:r="http://schemas.openxmlformats.org/officeDocument/2006/relationships" r:embed="rId18"/>
            <a:stretch>
              <a:fillRect/>
            </a:stretch>
          </xdr:blipFill>
          <xdr:spPr>
            <a:xfrm>
              <a:off x="13148280" y="6562560"/>
              <a:ext cx="297360" cy="394200"/>
            </a:xfrm>
            <a:prstGeom prst="rect">
              <a:avLst/>
            </a:prstGeom>
          </xdr:spPr>
        </xdr:pic>
      </mc:Fallback>
    </mc:AlternateContent>
    <xdr:clientData/>
  </xdr:twoCellAnchor>
  <xdr:twoCellAnchor editAs="oneCell">
    <xdr:from>
      <xdr:col>8</xdr:col>
      <xdr:colOff>492130</xdr:colOff>
      <xdr:row>7</xdr:row>
      <xdr:rowOff>458319</xdr:rowOff>
    </xdr:from>
    <xdr:to>
      <xdr:col>14</xdr:col>
      <xdr:colOff>387662</xdr:colOff>
      <xdr:row>9</xdr:row>
      <xdr:rowOff>107279</xdr:rowOff>
    </xdr:to>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1" name="Ink 10">
              <a:extLst>
                <a:ext uri="{FF2B5EF4-FFF2-40B4-BE49-F238E27FC236}">
                  <a16:creationId xmlns:a16="http://schemas.microsoft.com/office/drawing/2014/main" id="{00000000-0008-0000-0500-00000B000000}"/>
                </a:ext>
              </a:extLst>
            </xdr14:cNvPr>
            <xdr14:cNvContentPartPr/>
          </xdr14:nvContentPartPr>
          <xdr14:nvPr macro=""/>
          <xdr14:xfrm>
            <a:off x="4982487" y="3724033"/>
            <a:ext cx="2889104" cy="610532"/>
          </xdr14:xfrm>
        </xdr:contentPart>
      </mc:Choice>
      <mc:Fallback xmlns="">
        <xdr:pic>
          <xdr:nvPicPr>
            <xdr:cNvPr id="11" name="Ink 10">
              <a:extLst>
                <a:ext uri="{FF2B5EF4-FFF2-40B4-BE49-F238E27FC236}">
                  <a16:creationId xmlns:a16="http://schemas.microsoft.com/office/drawing/2014/main" id="{8FDFB950-5783-498A-A579-E572CFF517CD}"/>
                </a:ext>
              </a:extLst>
            </xdr:cNvPr>
            <xdr:cNvPicPr/>
          </xdr:nvPicPr>
          <xdr:blipFill>
            <a:blip xmlns:r="http://schemas.openxmlformats.org/officeDocument/2006/relationships" r:embed="rId20"/>
            <a:stretch>
              <a:fillRect/>
            </a:stretch>
          </xdr:blipFill>
          <xdr:spPr>
            <a:xfrm>
              <a:off x="5559029" y="2757020"/>
              <a:ext cx="3022729" cy="836600"/>
            </a:xfrm>
            <a:prstGeom prst="rect">
              <a:avLst/>
            </a:prstGeom>
          </xdr:spPr>
        </xdr:pic>
      </mc:Fallback>
    </mc:AlternateContent>
    <xdr:clientData/>
  </xdr:twoCellAnchor>
  <xdr:twoCellAnchor editAs="oneCell">
    <xdr:from>
      <xdr:col>13</xdr:col>
      <xdr:colOff>280785</xdr:colOff>
      <xdr:row>7</xdr:row>
      <xdr:rowOff>247110</xdr:rowOff>
    </xdr:from>
    <xdr:to>
      <xdr:col>14</xdr:col>
      <xdr:colOff>28321</xdr:colOff>
      <xdr:row>7</xdr:row>
      <xdr:rowOff>305070</xdr:rowOff>
    </xdr:to>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2" name="Ink 11">
              <a:extLst>
                <a:ext uri="{FF2B5EF4-FFF2-40B4-BE49-F238E27FC236}">
                  <a16:creationId xmlns:a16="http://schemas.microsoft.com/office/drawing/2014/main" id="{00000000-0008-0000-0500-00000C000000}"/>
                </a:ext>
              </a:extLst>
            </xdr14:cNvPr>
            <xdr14:cNvContentPartPr/>
          </xdr14:nvContentPartPr>
          <xdr14:nvPr macro=""/>
          <xdr14:xfrm>
            <a:off x="15930360" y="6438360"/>
            <a:ext cx="252360" cy="57960"/>
          </xdr14:xfrm>
        </xdr:contentPart>
      </mc:Choice>
      <mc:Fallback xmlns="">
        <xdr:pic>
          <xdr:nvPicPr>
            <xdr:cNvPr id="19" name="Ink 18">
              <a:extLst>
                <a:ext uri="{FF2B5EF4-FFF2-40B4-BE49-F238E27FC236}">
                  <a16:creationId xmlns:a16="http://schemas.microsoft.com/office/drawing/2014/main" id="{642A0951-377D-4330-B571-F395CA7A3E61}"/>
                </a:ext>
              </a:extLst>
            </xdr:cNvPr>
            <xdr:cNvPicPr/>
          </xdr:nvPicPr>
          <xdr:blipFill>
            <a:blip xmlns:r="http://schemas.openxmlformats.org/officeDocument/2006/relationships" r:embed="rId22"/>
            <a:stretch>
              <a:fillRect/>
            </a:stretch>
          </xdr:blipFill>
          <xdr:spPr>
            <a:xfrm>
              <a:off x="15876720" y="6330360"/>
              <a:ext cx="360000" cy="273600"/>
            </a:xfrm>
            <a:prstGeom prst="rect">
              <a:avLst/>
            </a:prstGeom>
          </xdr:spPr>
        </xdr:pic>
      </mc:Fallback>
    </mc:AlternateContent>
    <xdr:clientData/>
  </xdr:twoCellAnchor>
  <xdr:twoCellAnchor editAs="oneCell">
    <xdr:from>
      <xdr:col>14</xdr:col>
      <xdr:colOff>181680</xdr:colOff>
      <xdr:row>8</xdr:row>
      <xdr:rowOff>433980</xdr:rowOff>
    </xdr:from>
    <xdr:to>
      <xdr:col>14</xdr:col>
      <xdr:colOff>449160</xdr:colOff>
      <xdr:row>9</xdr:row>
      <xdr:rowOff>258330</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3" name="Ink 12">
              <a:extLst>
                <a:ext uri="{FF2B5EF4-FFF2-40B4-BE49-F238E27FC236}">
                  <a16:creationId xmlns:a16="http://schemas.microsoft.com/office/drawing/2014/main" id="{00000000-0008-0000-0500-00000D000000}"/>
                </a:ext>
              </a:extLst>
            </xdr14:cNvPr>
            <xdr14:cNvContentPartPr/>
          </xdr14:nvContentPartPr>
          <xdr14:nvPr macro=""/>
          <xdr14:xfrm>
            <a:off x="16336080" y="7101480"/>
            <a:ext cx="267480" cy="300600"/>
          </xdr14:xfrm>
        </xdr:contentPart>
      </mc:Choice>
      <mc:Fallback xmlns="">
        <xdr:pic>
          <xdr:nvPicPr>
            <xdr:cNvPr id="13" name="Ink 12">
              <a:extLst>
                <a:ext uri="{FF2B5EF4-FFF2-40B4-BE49-F238E27FC236}">
                  <a16:creationId xmlns:a16="http://schemas.microsoft.com/office/drawing/2014/main" id="{8A9D1DFB-1CA0-4742-8215-B631134D9ACB}"/>
                </a:ext>
              </a:extLst>
            </xdr:cNvPr>
            <xdr:cNvPicPr/>
          </xdr:nvPicPr>
          <xdr:blipFill>
            <a:blip xmlns:r="http://schemas.openxmlformats.org/officeDocument/2006/relationships" r:embed="rId24"/>
            <a:stretch>
              <a:fillRect/>
            </a:stretch>
          </xdr:blipFill>
          <xdr:spPr>
            <a:xfrm>
              <a:off x="16282080" y="6993480"/>
              <a:ext cx="375120" cy="516240"/>
            </a:xfrm>
            <a:prstGeom prst="rect">
              <a:avLst/>
            </a:prstGeom>
          </xdr:spPr>
        </xdr:pic>
      </mc:Fallback>
    </mc:AlternateContent>
    <xdr:clientData/>
  </xdr:twoCellAnchor>
  <xdr:twoCellAnchor editAs="oneCell">
    <xdr:from>
      <xdr:col>9</xdr:col>
      <xdr:colOff>495045</xdr:colOff>
      <xdr:row>8</xdr:row>
      <xdr:rowOff>237780</xdr:rowOff>
    </xdr:from>
    <xdr:to>
      <xdr:col>12</xdr:col>
      <xdr:colOff>84330</xdr:colOff>
      <xdr:row>8</xdr:row>
      <xdr:rowOff>467100</xdr:rowOff>
    </xdr:to>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14" name="Ink 13">
              <a:extLst>
                <a:ext uri="{FF2B5EF4-FFF2-40B4-BE49-F238E27FC236}">
                  <a16:creationId xmlns:a16="http://schemas.microsoft.com/office/drawing/2014/main" id="{00000000-0008-0000-0500-00000E000000}"/>
                </a:ext>
              </a:extLst>
            </xdr14:cNvPr>
            <xdr14:cNvContentPartPr/>
          </xdr14:nvContentPartPr>
          <xdr14:nvPr macro=""/>
          <xdr14:xfrm>
            <a:off x="14125320" y="6905280"/>
            <a:ext cx="1103760" cy="229320"/>
          </xdr14:xfrm>
        </xdr:contentPart>
      </mc:Choice>
      <mc:Fallback xmlns="">
        <xdr:pic>
          <xdr:nvPicPr>
            <xdr:cNvPr id="14" name="Ink 13">
              <a:extLst>
                <a:ext uri="{FF2B5EF4-FFF2-40B4-BE49-F238E27FC236}">
                  <a16:creationId xmlns:a16="http://schemas.microsoft.com/office/drawing/2014/main" id="{E809D776-A0B4-499B-AEB8-9C9C22FB2D65}"/>
                </a:ext>
              </a:extLst>
            </xdr:cNvPr>
            <xdr:cNvPicPr/>
          </xdr:nvPicPr>
          <xdr:blipFill>
            <a:blip xmlns:r="http://schemas.openxmlformats.org/officeDocument/2006/relationships" r:embed="rId26"/>
            <a:stretch>
              <a:fillRect/>
            </a:stretch>
          </xdr:blipFill>
          <xdr:spPr>
            <a:xfrm>
              <a:off x="14071320" y="6797110"/>
              <a:ext cx="1211400" cy="445299"/>
            </a:xfrm>
            <a:prstGeom prst="rect">
              <a:avLst/>
            </a:prstGeom>
          </xdr:spPr>
        </xdr:pic>
      </mc:Fallback>
    </mc:AlternateContent>
    <xdr:clientData/>
  </xdr:twoCellAnchor>
  <xdr:twoCellAnchor editAs="oneCell">
    <xdr:from>
      <xdr:col>11</xdr:col>
      <xdr:colOff>380715</xdr:colOff>
      <xdr:row>7</xdr:row>
      <xdr:rowOff>410910</xdr:rowOff>
    </xdr:from>
    <xdr:to>
      <xdr:col>12</xdr:col>
      <xdr:colOff>209250</xdr:colOff>
      <xdr:row>8</xdr:row>
      <xdr:rowOff>153900</xdr:rowOff>
    </xdr:to>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5" name="Ink 14">
              <a:extLst>
                <a:ext uri="{FF2B5EF4-FFF2-40B4-BE49-F238E27FC236}">
                  <a16:creationId xmlns:a16="http://schemas.microsoft.com/office/drawing/2014/main" id="{00000000-0008-0000-0500-00000F000000}"/>
                </a:ext>
              </a:extLst>
            </xdr14:cNvPr>
            <xdr14:cNvContentPartPr/>
          </xdr14:nvContentPartPr>
          <xdr14:nvPr macro=""/>
          <xdr14:xfrm>
            <a:off x="15020640" y="6602160"/>
            <a:ext cx="333360" cy="219240"/>
          </xdr14:xfrm>
        </xdr:contentPart>
      </mc:Choice>
      <mc:Fallback xmlns="">
        <xdr:pic>
          <xdr:nvPicPr>
            <xdr:cNvPr id="22" name="Ink 21">
              <a:extLst>
                <a:ext uri="{FF2B5EF4-FFF2-40B4-BE49-F238E27FC236}">
                  <a16:creationId xmlns:a16="http://schemas.microsoft.com/office/drawing/2014/main" id="{AEE26F6E-CA4F-4C4D-9CB6-77D057951E97}"/>
                </a:ext>
              </a:extLst>
            </xdr:cNvPr>
            <xdr:cNvPicPr/>
          </xdr:nvPicPr>
          <xdr:blipFill>
            <a:blip xmlns:r="http://schemas.openxmlformats.org/officeDocument/2006/relationships" r:embed="rId28"/>
            <a:stretch>
              <a:fillRect/>
            </a:stretch>
          </xdr:blipFill>
          <xdr:spPr>
            <a:xfrm>
              <a:off x="14966640" y="6494160"/>
              <a:ext cx="441000" cy="434880"/>
            </a:xfrm>
            <a:prstGeom prst="rect">
              <a:avLst/>
            </a:prstGeom>
          </xdr:spPr>
        </xdr:pic>
      </mc:Fallback>
    </mc:AlternateContent>
    <xdr:clientData/>
  </xdr:twoCellAnchor>
  <xdr:twoCellAnchor editAs="oneCell">
    <xdr:from>
      <xdr:col>13</xdr:col>
      <xdr:colOff>455629</xdr:colOff>
      <xdr:row>7</xdr:row>
      <xdr:rowOff>271211</xdr:rowOff>
    </xdr:from>
    <xdr:to>
      <xdr:col>14</xdr:col>
      <xdr:colOff>130775</xdr:colOff>
      <xdr:row>7</xdr:row>
      <xdr:rowOff>381206</xdr:rowOff>
    </xdr:to>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16" name="Ink 15">
              <a:extLst>
                <a:ext uri="{FF2B5EF4-FFF2-40B4-BE49-F238E27FC236}">
                  <a16:creationId xmlns:a16="http://schemas.microsoft.com/office/drawing/2014/main" id="{00000000-0008-0000-0500-000010000000}"/>
                </a:ext>
              </a:extLst>
            </xdr14:cNvPr>
            <xdr14:cNvContentPartPr/>
          </xdr14:nvContentPartPr>
          <xdr14:nvPr macro=""/>
          <xdr14:xfrm>
            <a:off x="8019600" y="2680476"/>
            <a:ext cx="179410" cy="109995"/>
          </xdr14:xfrm>
        </xdr:contentPart>
      </mc:Choice>
      <mc:Fallback xmlns="">
        <xdr:pic>
          <xdr:nvPicPr>
            <xdr:cNvPr id="23" name="Ink 22">
              <a:extLst>
                <a:ext uri="{FF2B5EF4-FFF2-40B4-BE49-F238E27FC236}">
                  <a16:creationId xmlns:a16="http://schemas.microsoft.com/office/drawing/2014/main" id="{846B15E4-2645-4331-9FA3-E237C40E0577}"/>
                </a:ext>
              </a:extLst>
            </xdr:cNvPr>
            <xdr:cNvPicPr/>
          </xdr:nvPicPr>
          <xdr:blipFill>
            <a:blip xmlns:r="http://schemas.openxmlformats.org/officeDocument/2006/relationships" r:embed="rId30"/>
            <a:stretch>
              <a:fillRect/>
            </a:stretch>
          </xdr:blipFill>
          <xdr:spPr>
            <a:xfrm>
              <a:off x="7967446" y="2581083"/>
              <a:ext cx="283370" cy="308450"/>
            </a:xfrm>
            <a:prstGeom prst="rect">
              <a:avLst/>
            </a:prstGeom>
          </xdr:spPr>
        </xdr:pic>
      </mc:Fallback>
    </mc:AlternateContent>
    <xdr:clientData/>
  </xdr:twoCellAnchor>
  <xdr:twoCellAnchor editAs="oneCell">
    <xdr:from>
      <xdr:col>11</xdr:col>
      <xdr:colOff>57075</xdr:colOff>
      <xdr:row>4</xdr:row>
      <xdr:rowOff>56220</xdr:rowOff>
    </xdr:from>
    <xdr:to>
      <xdr:col>11</xdr:col>
      <xdr:colOff>412395</xdr:colOff>
      <xdr:row>4</xdr:row>
      <xdr:rowOff>361140</xdr:rowOff>
    </xdr:to>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17" name="Ink 16">
              <a:extLst>
                <a:ext uri="{FF2B5EF4-FFF2-40B4-BE49-F238E27FC236}">
                  <a16:creationId xmlns:a16="http://schemas.microsoft.com/office/drawing/2014/main" id="{00000000-0008-0000-0500-000011000000}"/>
                </a:ext>
              </a:extLst>
            </xdr14:cNvPr>
            <xdr14:cNvContentPartPr/>
          </xdr14:nvContentPartPr>
          <xdr14:nvPr macro=""/>
          <xdr14:xfrm>
            <a:off x="14697000" y="4818720"/>
            <a:ext cx="355320" cy="304920"/>
          </xdr14:xfrm>
        </xdr:contentPart>
      </mc:Choice>
      <mc:Fallback xmlns="">
        <xdr:pic>
          <xdr:nvPicPr>
            <xdr:cNvPr id="24" name="Ink 23">
              <a:extLst>
                <a:ext uri="{FF2B5EF4-FFF2-40B4-BE49-F238E27FC236}">
                  <a16:creationId xmlns:a16="http://schemas.microsoft.com/office/drawing/2014/main" id="{746DC219-AD7C-44E4-9472-D3A3C9965DE3}"/>
                </a:ext>
              </a:extLst>
            </xdr:cNvPr>
            <xdr:cNvPicPr/>
          </xdr:nvPicPr>
          <xdr:blipFill>
            <a:blip xmlns:r="http://schemas.openxmlformats.org/officeDocument/2006/relationships" r:embed="rId32"/>
            <a:stretch>
              <a:fillRect/>
            </a:stretch>
          </xdr:blipFill>
          <xdr:spPr>
            <a:xfrm>
              <a:off x="14643000" y="4710720"/>
              <a:ext cx="462960" cy="520560"/>
            </a:xfrm>
            <a:prstGeom prst="rect">
              <a:avLst/>
            </a:prstGeom>
          </xdr:spPr>
        </xdr:pic>
      </mc:Fallback>
    </mc:AlternateContent>
    <xdr:clientData/>
  </xdr:twoCellAnchor>
  <xdr:twoCellAnchor editAs="oneCell">
    <xdr:from>
      <xdr:col>8</xdr:col>
      <xdr:colOff>163230</xdr:colOff>
      <xdr:row>4</xdr:row>
      <xdr:rowOff>237660</xdr:rowOff>
    </xdr:from>
    <xdr:to>
      <xdr:col>8</xdr:col>
      <xdr:colOff>294630</xdr:colOff>
      <xdr:row>4</xdr:row>
      <xdr:rowOff>380940</xdr:rowOff>
    </xdr:to>
    <mc:AlternateContent xmlns:mc="http://schemas.openxmlformats.org/markup-compatibility/2006" xmlns:xdr14="http://schemas.microsoft.com/office/excel/2010/spreadsheetDrawing">
      <mc:Choice Requires="xdr14">
        <xdr:contentPart xmlns:r="http://schemas.openxmlformats.org/officeDocument/2006/relationships" r:id="rId33">
          <xdr14:nvContentPartPr>
            <xdr14:cNvPr id="18" name="Ink 17">
              <a:extLst>
                <a:ext uri="{FF2B5EF4-FFF2-40B4-BE49-F238E27FC236}">
                  <a16:creationId xmlns:a16="http://schemas.microsoft.com/office/drawing/2014/main" id="{00000000-0008-0000-0500-000012000000}"/>
                </a:ext>
              </a:extLst>
            </xdr14:cNvPr>
            <xdr14:cNvContentPartPr/>
          </xdr14:nvContentPartPr>
          <xdr14:nvPr macro=""/>
          <xdr14:xfrm>
            <a:off x="13288680" y="5000160"/>
            <a:ext cx="131400" cy="143280"/>
          </xdr14:xfrm>
        </xdr:contentPart>
      </mc:Choice>
      <mc:Fallback xmlns="">
        <xdr:pic>
          <xdr:nvPicPr>
            <xdr:cNvPr id="25" name="Ink 24">
              <a:extLst>
                <a:ext uri="{FF2B5EF4-FFF2-40B4-BE49-F238E27FC236}">
                  <a16:creationId xmlns:a16="http://schemas.microsoft.com/office/drawing/2014/main" id="{5991136D-1F40-466A-9B75-32B8CF124972}"/>
                </a:ext>
              </a:extLst>
            </xdr:cNvPr>
            <xdr:cNvPicPr/>
          </xdr:nvPicPr>
          <xdr:blipFill>
            <a:blip xmlns:r="http://schemas.openxmlformats.org/officeDocument/2006/relationships" r:embed="rId34"/>
            <a:stretch>
              <a:fillRect/>
            </a:stretch>
          </xdr:blipFill>
          <xdr:spPr>
            <a:xfrm>
              <a:off x="13235040" y="4892160"/>
              <a:ext cx="239040" cy="358920"/>
            </a:xfrm>
            <a:prstGeom prst="rect">
              <a:avLst/>
            </a:prstGeom>
          </xdr:spPr>
        </xdr:pic>
      </mc:Fallback>
    </mc:AlternateContent>
    <xdr:clientData/>
  </xdr:twoCellAnchor>
  <xdr:twoCellAnchor editAs="oneCell">
    <xdr:from>
      <xdr:col>8</xdr:col>
      <xdr:colOff>28230</xdr:colOff>
      <xdr:row>6</xdr:row>
      <xdr:rowOff>428520</xdr:rowOff>
    </xdr:from>
    <xdr:to>
      <xdr:col>8</xdr:col>
      <xdr:colOff>322350</xdr:colOff>
      <xdr:row>7</xdr:row>
      <xdr:rowOff>354030</xdr:rowOff>
    </xdr:to>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19" name="Ink 18">
              <a:extLst>
                <a:ext uri="{FF2B5EF4-FFF2-40B4-BE49-F238E27FC236}">
                  <a16:creationId xmlns:a16="http://schemas.microsoft.com/office/drawing/2014/main" id="{00000000-0008-0000-0500-000013000000}"/>
                </a:ext>
              </a:extLst>
            </xdr14:cNvPr>
            <xdr14:cNvContentPartPr/>
          </xdr14:nvContentPartPr>
          <xdr14:nvPr macro=""/>
          <xdr14:xfrm>
            <a:off x="13153680" y="6143520"/>
            <a:ext cx="294120" cy="401760"/>
          </xdr14:xfrm>
        </xdr:contentPart>
      </mc:Choice>
      <mc:Fallback xmlns="">
        <xdr:pic>
          <xdr:nvPicPr>
            <xdr:cNvPr id="26" name="Ink 25">
              <a:extLst>
                <a:ext uri="{FF2B5EF4-FFF2-40B4-BE49-F238E27FC236}">
                  <a16:creationId xmlns:a16="http://schemas.microsoft.com/office/drawing/2014/main" id="{FF5836D0-C8A3-44A7-ACB5-3D799DC497C7}"/>
                </a:ext>
              </a:extLst>
            </xdr:cNvPr>
            <xdr:cNvPicPr/>
          </xdr:nvPicPr>
          <xdr:blipFill>
            <a:blip xmlns:r="http://schemas.openxmlformats.org/officeDocument/2006/relationships" r:embed="rId36"/>
            <a:stretch>
              <a:fillRect/>
            </a:stretch>
          </xdr:blipFill>
          <xdr:spPr>
            <a:xfrm>
              <a:off x="13100040" y="6035520"/>
              <a:ext cx="401760" cy="617400"/>
            </a:xfrm>
            <a:prstGeom prst="rect">
              <a:avLst/>
            </a:prstGeom>
          </xdr:spPr>
        </xdr:pic>
      </mc:Fallback>
    </mc:AlternateContent>
    <xdr:clientData/>
  </xdr:twoCellAnchor>
  <xdr:twoCellAnchor editAs="oneCell">
    <xdr:from>
      <xdr:col>9</xdr:col>
      <xdr:colOff>357885</xdr:colOff>
      <xdr:row>3</xdr:row>
      <xdr:rowOff>152310</xdr:rowOff>
    </xdr:from>
    <xdr:to>
      <xdr:col>9</xdr:col>
      <xdr:colOff>362205</xdr:colOff>
      <xdr:row>3</xdr:row>
      <xdr:rowOff>152670</xdr:rowOff>
    </xdr:to>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20" name="Ink 19">
              <a:extLst>
                <a:ext uri="{FF2B5EF4-FFF2-40B4-BE49-F238E27FC236}">
                  <a16:creationId xmlns:a16="http://schemas.microsoft.com/office/drawing/2014/main" id="{00000000-0008-0000-0500-000014000000}"/>
                </a:ext>
              </a:extLst>
            </xdr14:cNvPr>
            <xdr14:cNvContentPartPr/>
          </xdr14:nvContentPartPr>
          <xdr14:nvPr macro=""/>
          <xdr14:xfrm>
            <a:off x="13988160" y="4438560"/>
            <a:ext cx="4320" cy="360"/>
          </xdr14:xfrm>
        </xdr:contentPart>
      </mc:Choice>
      <mc:Fallback xmlns="">
        <xdr:pic>
          <xdr:nvPicPr>
            <xdr:cNvPr id="27" name="Ink 26">
              <a:extLst>
                <a:ext uri="{FF2B5EF4-FFF2-40B4-BE49-F238E27FC236}">
                  <a16:creationId xmlns:a16="http://schemas.microsoft.com/office/drawing/2014/main" id="{49945A78-2ABB-43FD-972D-83E0BCF19CE6}"/>
                </a:ext>
              </a:extLst>
            </xdr:cNvPr>
            <xdr:cNvPicPr/>
          </xdr:nvPicPr>
          <xdr:blipFill>
            <a:blip xmlns:r="http://schemas.openxmlformats.org/officeDocument/2006/relationships" r:embed="rId38"/>
            <a:stretch>
              <a:fillRect/>
            </a:stretch>
          </xdr:blipFill>
          <xdr:spPr>
            <a:xfrm>
              <a:off x="13934160" y="4330560"/>
              <a:ext cx="111960" cy="216000"/>
            </a:xfrm>
            <a:prstGeom prst="rect">
              <a:avLst/>
            </a:prstGeom>
          </xdr:spPr>
        </xdr:pic>
      </mc:Fallback>
    </mc:AlternateContent>
    <xdr:clientData/>
  </xdr:twoCellAnchor>
  <xdr:twoCellAnchor editAs="oneCell">
    <xdr:from>
      <xdr:col>10</xdr:col>
      <xdr:colOff>85531</xdr:colOff>
      <xdr:row>3</xdr:row>
      <xdr:rowOff>261431</xdr:rowOff>
    </xdr:from>
    <xdr:to>
      <xdr:col>11</xdr:col>
      <xdr:colOff>465321</xdr:colOff>
      <xdr:row>4</xdr:row>
      <xdr:rowOff>180813</xdr:rowOff>
    </xdr:to>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21" name="Ink 20">
              <a:extLst>
                <a:ext uri="{FF2B5EF4-FFF2-40B4-BE49-F238E27FC236}">
                  <a16:creationId xmlns:a16="http://schemas.microsoft.com/office/drawing/2014/main" id="{00000000-0008-0000-0500-000015000000}"/>
                </a:ext>
              </a:extLst>
            </xdr14:cNvPr>
            <xdr14:cNvContentPartPr/>
          </xdr14:nvContentPartPr>
          <xdr14:nvPr macro=""/>
          <xdr14:xfrm rot="19600918">
            <a:off x="6136707" y="743284"/>
            <a:ext cx="887230" cy="398060"/>
          </xdr14:xfrm>
        </xdr:contentPart>
      </mc:Choice>
      <mc:Fallback xmlns="">
        <xdr:pic>
          <xdr:nvPicPr>
            <xdr:cNvPr id="28" name="Ink 27">
              <a:extLst>
                <a:ext uri="{FF2B5EF4-FFF2-40B4-BE49-F238E27FC236}">
                  <a16:creationId xmlns:a16="http://schemas.microsoft.com/office/drawing/2014/main" id="{B43C4459-A2D5-4AFA-9704-3126C574B7E7}"/>
                </a:ext>
              </a:extLst>
            </xdr:cNvPr>
            <xdr:cNvPicPr/>
          </xdr:nvPicPr>
          <xdr:blipFill>
            <a:blip xmlns:r="http://schemas.openxmlformats.org/officeDocument/2006/relationships" r:embed="rId40"/>
            <a:stretch>
              <a:fillRect/>
            </a:stretch>
          </xdr:blipFill>
          <xdr:spPr>
            <a:xfrm>
              <a:off x="5557744" y="464380"/>
              <a:ext cx="1013854" cy="626400"/>
            </a:xfrm>
            <a:prstGeom prst="rect">
              <a:avLst/>
            </a:prstGeom>
          </xdr:spPr>
        </xdr:pic>
      </mc:Fallback>
    </mc:AlternateContent>
    <xdr:clientData/>
  </xdr:twoCellAnchor>
  <xdr:twoCellAnchor editAs="oneCell">
    <xdr:from>
      <xdr:col>8</xdr:col>
      <xdr:colOff>350697</xdr:colOff>
      <xdr:row>3</xdr:row>
      <xdr:rowOff>143134</xdr:rowOff>
    </xdr:from>
    <xdr:to>
      <xdr:col>13</xdr:col>
      <xdr:colOff>316987</xdr:colOff>
      <xdr:row>6</xdr:row>
      <xdr:rowOff>330949</xdr:rowOff>
    </xdr:to>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22" name="Ink 21">
              <a:extLst>
                <a:ext uri="{FF2B5EF4-FFF2-40B4-BE49-F238E27FC236}">
                  <a16:creationId xmlns:a16="http://schemas.microsoft.com/office/drawing/2014/main" id="{00000000-0008-0000-0500-000016000000}"/>
                </a:ext>
              </a:extLst>
            </xdr14:cNvPr>
            <xdr14:cNvContentPartPr/>
          </xdr14:nvContentPartPr>
          <xdr14:nvPr macro=""/>
          <xdr14:xfrm>
            <a:off x="5393344" y="624987"/>
            <a:ext cx="2484439" cy="1636549"/>
          </xdr14:xfrm>
        </xdr:contentPart>
      </mc:Choice>
      <mc:Fallback xmlns="">
        <xdr:pic>
          <xdr:nvPicPr>
            <xdr:cNvPr id="29" name="Ink 28">
              <a:extLst>
                <a:ext uri="{FF2B5EF4-FFF2-40B4-BE49-F238E27FC236}">
                  <a16:creationId xmlns:a16="http://schemas.microsoft.com/office/drawing/2014/main" id="{2834BE09-FD5C-4DB4-89B6-8861B1F2DBCA}"/>
                </a:ext>
              </a:extLst>
            </xdr:cNvPr>
            <xdr:cNvPicPr/>
          </xdr:nvPicPr>
          <xdr:blipFill>
            <a:blip xmlns:r="http://schemas.openxmlformats.org/officeDocument/2006/relationships" r:embed="rId42"/>
            <a:stretch>
              <a:fillRect/>
            </a:stretch>
          </xdr:blipFill>
          <xdr:spPr>
            <a:xfrm>
              <a:off x="5312138" y="518818"/>
              <a:ext cx="2591958" cy="1845346"/>
            </a:xfrm>
            <a:prstGeom prst="rect">
              <a:avLst/>
            </a:prstGeom>
          </xdr:spPr>
        </xdr:pic>
      </mc:Fallback>
    </mc:AlternateContent>
    <xdr:clientData/>
  </xdr:twoCellAnchor>
  <xdr:twoCellAnchor editAs="oneCell">
    <xdr:from>
      <xdr:col>11</xdr:col>
      <xdr:colOff>480075</xdr:colOff>
      <xdr:row>6</xdr:row>
      <xdr:rowOff>40440</xdr:rowOff>
    </xdr:from>
    <xdr:to>
      <xdr:col>13</xdr:col>
      <xdr:colOff>162345</xdr:colOff>
      <xdr:row>6</xdr:row>
      <xdr:rowOff>383160</xdr:rowOff>
    </xdr:to>
    <mc:AlternateContent xmlns:mc="http://schemas.openxmlformats.org/markup-compatibility/2006" xmlns:xdr14="http://schemas.microsoft.com/office/excel/2010/spreadsheetDrawing">
      <mc:Choice Requires="xdr14">
        <xdr:contentPart xmlns:r="http://schemas.openxmlformats.org/officeDocument/2006/relationships" r:id="rId43">
          <xdr14:nvContentPartPr>
            <xdr14:cNvPr id="23" name="Ink 22">
              <a:extLst>
                <a:ext uri="{FF2B5EF4-FFF2-40B4-BE49-F238E27FC236}">
                  <a16:creationId xmlns:a16="http://schemas.microsoft.com/office/drawing/2014/main" id="{00000000-0008-0000-0500-000017000000}"/>
                </a:ext>
              </a:extLst>
            </xdr14:cNvPr>
            <xdr14:cNvContentPartPr/>
          </xdr14:nvContentPartPr>
          <xdr14:nvPr macro=""/>
          <xdr14:xfrm>
            <a:off x="15120000" y="5755440"/>
            <a:ext cx="691920" cy="342720"/>
          </xdr14:xfrm>
        </xdr:contentPart>
      </mc:Choice>
      <mc:Fallback xmlns="">
        <xdr:pic>
          <xdr:nvPicPr>
            <xdr:cNvPr id="30" name="Ink 29">
              <a:extLst>
                <a:ext uri="{FF2B5EF4-FFF2-40B4-BE49-F238E27FC236}">
                  <a16:creationId xmlns:a16="http://schemas.microsoft.com/office/drawing/2014/main" id="{2A301338-EC38-4441-BCE3-8107F0BA51BA}"/>
                </a:ext>
              </a:extLst>
            </xdr:cNvPr>
            <xdr:cNvPicPr/>
          </xdr:nvPicPr>
          <xdr:blipFill>
            <a:blip xmlns:r="http://schemas.openxmlformats.org/officeDocument/2006/relationships" r:embed="rId44"/>
            <a:stretch>
              <a:fillRect/>
            </a:stretch>
          </xdr:blipFill>
          <xdr:spPr>
            <a:xfrm>
              <a:off x="15066000" y="5647440"/>
              <a:ext cx="799560" cy="558360"/>
            </a:xfrm>
            <a:prstGeom prst="rect">
              <a:avLst/>
            </a:prstGeom>
          </xdr:spPr>
        </xdr:pic>
      </mc:Fallback>
    </mc:AlternateContent>
    <xdr:clientData/>
  </xdr:twoCellAnchor>
  <xdr:twoCellAnchor editAs="oneCell">
    <xdr:from>
      <xdr:col>12</xdr:col>
      <xdr:colOff>307346</xdr:colOff>
      <xdr:row>6</xdr:row>
      <xdr:rowOff>360074</xdr:rowOff>
    </xdr:from>
    <xdr:to>
      <xdr:col>14</xdr:col>
      <xdr:colOff>313765</xdr:colOff>
      <xdr:row>9</xdr:row>
      <xdr:rowOff>380205</xdr:rowOff>
    </xdr:to>
    <mc:AlternateContent xmlns:mc="http://schemas.openxmlformats.org/markup-compatibility/2006" xmlns:xdr14="http://schemas.microsoft.com/office/excel/2010/spreadsheetDrawing">
      <mc:Choice Requires="xdr14">
        <xdr:contentPart xmlns:r="http://schemas.openxmlformats.org/officeDocument/2006/relationships" r:id="rId45">
          <xdr14:nvContentPartPr>
            <xdr14:cNvPr id="24" name="Ink 23">
              <a:extLst>
                <a:ext uri="{FF2B5EF4-FFF2-40B4-BE49-F238E27FC236}">
                  <a16:creationId xmlns:a16="http://schemas.microsoft.com/office/drawing/2014/main" id="{00000000-0008-0000-0500-000018000000}"/>
                </a:ext>
              </a:extLst>
            </xdr14:cNvPr>
            <xdr14:cNvContentPartPr/>
          </xdr14:nvContentPartPr>
          <xdr14:nvPr macro=""/>
          <xdr14:xfrm>
            <a:off x="7367052" y="2287486"/>
            <a:ext cx="1011773" cy="1465690"/>
          </xdr14:xfrm>
        </xdr:contentPart>
      </mc:Choice>
      <mc:Fallback xmlns="">
        <xdr:pic>
          <xdr:nvPicPr>
            <xdr:cNvPr id="31" name="Ink 30">
              <a:extLst>
                <a:ext uri="{FF2B5EF4-FFF2-40B4-BE49-F238E27FC236}">
                  <a16:creationId xmlns:a16="http://schemas.microsoft.com/office/drawing/2014/main" id="{BB20A7A9-6010-4D0C-9776-C16133FD2CCD}"/>
                </a:ext>
              </a:extLst>
            </xdr:cNvPr>
            <xdr:cNvPicPr/>
          </xdr:nvPicPr>
          <xdr:blipFill>
            <a:blip xmlns:r="http://schemas.openxmlformats.org/officeDocument/2006/relationships" r:embed="rId46"/>
            <a:stretch>
              <a:fillRect/>
            </a:stretch>
          </xdr:blipFill>
          <xdr:spPr>
            <a:xfrm>
              <a:off x="7313594" y="2178513"/>
              <a:ext cx="1118332" cy="1683273"/>
            </a:xfrm>
            <a:prstGeom prst="rect">
              <a:avLst/>
            </a:prstGeom>
          </xdr:spPr>
        </xdr:pic>
      </mc:Fallback>
    </mc:AlternateContent>
    <xdr:clientData/>
  </xdr:twoCellAnchor>
  <xdr:twoCellAnchor editAs="oneCell">
    <xdr:from>
      <xdr:col>12</xdr:col>
      <xdr:colOff>10876</xdr:colOff>
      <xdr:row>3</xdr:row>
      <xdr:rowOff>179383</xdr:rowOff>
    </xdr:from>
    <xdr:to>
      <xdr:col>13</xdr:col>
      <xdr:colOff>465676</xdr:colOff>
      <xdr:row>6</xdr:row>
      <xdr:rowOff>429803</xdr:rowOff>
    </xdr:to>
    <mc:AlternateContent xmlns:mc="http://schemas.openxmlformats.org/markup-compatibility/2006" xmlns:xdr14="http://schemas.microsoft.com/office/excel/2010/spreadsheetDrawing">
      <mc:Choice Requires="xdr14">
        <xdr:contentPart xmlns:r="http://schemas.openxmlformats.org/officeDocument/2006/relationships" r:id="rId47">
          <xdr14:nvContentPartPr>
            <xdr14:cNvPr id="25" name="Ink 24">
              <a:extLst>
                <a:ext uri="{FF2B5EF4-FFF2-40B4-BE49-F238E27FC236}">
                  <a16:creationId xmlns:a16="http://schemas.microsoft.com/office/drawing/2014/main" id="{00000000-0008-0000-0500-000019000000}"/>
                </a:ext>
              </a:extLst>
            </xdr14:cNvPr>
            <xdr14:cNvContentPartPr/>
          </xdr14:nvContentPartPr>
          <xdr14:nvPr macro=""/>
          <xdr14:xfrm>
            <a:off x="7070582" y="661236"/>
            <a:ext cx="962240" cy="1699154"/>
          </xdr14:xfrm>
        </xdr:contentPart>
      </mc:Choice>
      <mc:Fallback xmlns="">
        <xdr:pic>
          <xdr:nvPicPr>
            <xdr:cNvPr id="32" name="Ink 31">
              <a:extLst>
                <a:ext uri="{FF2B5EF4-FFF2-40B4-BE49-F238E27FC236}">
                  <a16:creationId xmlns:a16="http://schemas.microsoft.com/office/drawing/2014/main" id="{8CD94D2E-3B01-4B7F-A243-1646AC0745C5}"/>
                </a:ext>
              </a:extLst>
            </xdr:cNvPr>
            <xdr:cNvPicPr/>
          </xdr:nvPicPr>
          <xdr:blipFill>
            <a:blip xmlns:r="http://schemas.openxmlformats.org/officeDocument/2006/relationships" r:embed="rId48"/>
            <a:stretch>
              <a:fillRect/>
            </a:stretch>
          </xdr:blipFill>
          <xdr:spPr>
            <a:xfrm>
              <a:off x="15280920" y="4320840"/>
              <a:ext cx="1071000" cy="1901160"/>
            </a:xfrm>
            <a:prstGeom prst="rect">
              <a:avLst/>
            </a:prstGeom>
          </xdr:spPr>
        </xdr:pic>
      </mc:Fallback>
    </mc:AlternateContent>
    <xdr:clientData/>
  </xdr:twoCellAnchor>
  <xdr:twoCellAnchor editAs="oneCell">
    <xdr:from>
      <xdr:col>13</xdr:col>
      <xdr:colOff>1574</xdr:colOff>
      <xdr:row>3</xdr:row>
      <xdr:rowOff>151061</xdr:rowOff>
    </xdr:from>
    <xdr:to>
      <xdr:col>14</xdr:col>
      <xdr:colOff>112059</xdr:colOff>
      <xdr:row>3</xdr:row>
      <xdr:rowOff>207805</xdr:rowOff>
    </xdr:to>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26" name="Ink 25">
              <a:extLst>
                <a:ext uri="{FF2B5EF4-FFF2-40B4-BE49-F238E27FC236}">
                  <a16:creationId xmlns:a16="http://schemas.microsoft.com/office/drawing/2014/main" id="{00000000-0008-0000-0500-00001A000000}"/>
                </a:ext>
              </a:extLst>
            </xdr14:cNvPr>
            <xdr14:cNvContentPartPr/>
          </xdr14:nvContentPartPr>
          <xdr14:nvPr macro=""/>
          <xdr14:xfrm>
            <a:off x="7565545" y="632914"/>
            <a:ext cx="614749" cy="56744"/>
          </xdr14:xfrm>
        </xdr:contentPart>
      </mc:Choice>
      <mc:Fallback xmlns="">
        <xdr:pic>
          <xdr:nvPicPr>
            <xdr:cNvPr id="33" name="Ink 32">
              <a:extLst>
                <a:ext uri="{FF2B5EF4-FFF2-40B4-BE49-F238E27FC236}">
                  <a16:creationId xmlns:a16="http://schemas.microsoft.com/office/drawing/2014/main" id="{A6A6A2C3-6BB3-40DD-8E86-3B17BA18C6F1}"/>
                </a:ext>
              </a:extLst>
            </xdr:cNvPr>
            <xdr:cNvPicPr/>
          </xdr:nvPicPr>
          <xdr:blipFill>
            <a:blip xmlns:r="http://schemas.openxmlformats.org/officeDocument/2006/relationships" r:embed="rId50"/>
            <a:stretch>
              <a:fillRect/>
            </a:stretch>
          </xdr:blipFill>
          <xdr:spPr>
            <a:xfrm>
              <a:off x="7508801" y="524914"/>
              <a:ext cx="952377" cy="293040"/>
            </a:xfrm>
            <a:prstGeom prst="rect">
              <a:avLst/>
            </a:prstGeom>
          </xdr:spPr>
        </xdr:pic>
      </mc:Fallback>
    </mc:AlternateContent>
    <xdr:clientData/>
  </xdr:twoCellAnchor>
  <xdr:twoCellAnchor editAs="oneCell">
    <xdr:from>
      <xdr:col>9</xdr:col>
      <xdr:colOff>190485</xdr:colOff>
      <xdr:row>3</xdr:row>
      <xdr:rowOff>142590</xdr:rowOff>
    </xdr:from>
    <xdr:to>
      <xdr:col>9</xdr:col>
      <xdr:colOff>190845</xdr:colOff>
      <xdr:row>3</xdr:row>
      <xdr:rowOff>151755</xdr:rowOff>
    </xdr:to>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27" name="Ink 26">
              <a:extLst>
                <a:ext uri="{FF2B5EF4-FFF2-40B4-BE49-F238E27FC236}">
                  <a16:creationId xmlns:a16="http://schemas.microsoft.com/office/drawing/2014/main" id="{00000000-0008-0000-0500-00001B000000}"/>
                </a:ext>
              </a:extLst>
            </xdr14:cNvPr>
            <xdr14:cNvContentPartPr/>
          </xdr14:nvContentPartPr>
          <xdr14:nvPr macro=""/>
          <xdr14:xfrm>
            <a:off x="13820760" y="4428840"/>
            <a:ext cx="360" cy="360"/>
          </xdr14:xfrm>
        </xdr:contentPart>
      </mc:Choice>
      <mc:Fallback xmlns="">
        <xdr:pic>
          <xdr:nvPicPr>
            <xdr:cNvPr id="34" name="Ink 33">
              <a:extLst>
                <a:ext uri="{FF2B5EF4-FFF2-40B4-BE49-F238E27FC236}">
                  <a16:creationId xmlns:a16="http://schemas.microsoft.com/office/drawing/2014/main" id="{2F82F2C8-75EE-4F83-8084-2BA9DF98905F}"/>
                </a:ext>
              </a:extLst>
            </xdr:cNvPr>
            <xdr:cNvPicPr/>
          </xdr:nvPicPr>
          <xdr:blipFill>
            <a:blip xmlns:r="http://schemas.openxmlformats.org/officeDocument/2006/relationships" r:embed="rId52"/>
            <a:stretch>
              <a:fillRect/>
            </a:stretch>
          </xdr:blipFill>
          <xdr:spPr>
            <a:xfrm>
              <a:off x="13766760" y="4320840"/>
              <a:ext cx="108000" cy="216000"/>
            </a:xfrm>
            <a:prstGeom prst="rect">
              <a:avLst/>
            </a:prstGeom>
          </xdr:spPr>
        </xdr:pic>
      </mc:Fallback>
    </mc:AlternateContent>
    <xdr:clientData/>
  </xdr:twoCellAnchor>
  <xdr:twoCellAnchor editAs="oneCell">
    <xdr:from>
      <xdr:col>8</xdr:col>
      <xdr:colOff>450632</xdr:colOff>
      <xdr:row>3</xdr:row>
      <xdr:rowOff>96982</xdr:rowOff>
    </xdr:from>
    <xdr:to>
      <xdr:col>8</xdr:col>
      <xdr:colOff>453447</xdr:colOff>
      <xdr:row>3</xdr:row>
      <xdr:rowOff>97342</xdr:rowOff>
    </xdr:to>
    <mc:AlternateContent xmlns:mc="http://schemas.openxmlformats.org/markup-compatibility/2006" xmlns:xdr14="http://schemas.microsoft.com/office/excel/2010/spreadsheetDrawing">
      <mc:Choice Requires="xdr14">
        <xdr:contentPart xmlns:r="http://schemas.openxmlformats.org/officeDocument/2006/relationships" r:id="rId53">
          <xdr14:nvContentPartPr>
            <xdr14:cNvPr id="28" name="Ink 27">
              <a:extLst>
                <a:ext uri="{FF2B5EF4-FFF2-40B4-BE49-F238E27FC236}">
                  <a16:creationId xmlns:a16="http://schemas.microsoft.com/office/drawing/2014/main" id="{00000000-0008-0000-0500-00001C000000}"/>
                </a:ext>
              </a:extLst>
            </xdr14:cNvPr>
            <xdr14:cNvContentPartPr/>
          </xdr14:nvContentPartPr>
          <xdr14:nvPr macro=""/>
          <xdr14:xfrm>
            <a:off x="5493279" y="578835"/>
            <a:ext cx="360" cy="360"/>
          </xdr14:xfrm>
        </xdr:contentPart>
      </mc:Choice>
      <mc:Fallback xmlns="">
        <xdr:pic>
          <xdr:nvPicPr>
            <xdr:cNvPr id="35" name="Ink 34">
              <a:extLst>
                <a:ext uri="{FF2B5EF4-FFF2-40B4-BE49-F238E27FC236}">
                  <a16:creationId xmlns:a16="http://schemas.microsoft.com/office/drawing/2014/main" id="{9CEA9D49-198C-437C-B0B2-3C4051BBBDFC}"/>
                </a:ext>
              </a:extLst>
            </xdr:cNvPr>
            <xdr:cNvPicPr/>
          </xdr:nvPicPr>
          <xdr:blipFill>
            <a:blip xmlns:r="http://schemas.openxmlformats.org/officeDocument/2006/relationships" r:embed="rId52"/>
            <a:stretch>
              <a:fillRect/>
            </a:stretch>
          </xdr:blipFill>
          <xdr:spPr>
            <a:xfrm>
              <a:off x="5439639" y="471195"/>
              <a:ext cx="108000" cy="216000"/>
            </a:xfrm>
            <a:prstGeom prst="rect">
              <a:avLst/>
            </a:prstGeom>
          </xdr:spPr>
        </xdr:pic>
      </mc:Fallback>
    </mc:AlternateContent>
    <xdr:clientData/>
  </xdr:twoCellAnchor>
  <xdr:twoCellAnchor editAs="oneCell">
    <xdr:from>
      <xdr:col>9</xdr:col>
      <xdr:colOff>349847</xdr:colOff>
      <xdr:row>3</xdr:row>
      <xdr:rowOff>162306</xdr:rowOff>
    </xdr:from>
    <xdr:to>
      <xdr:col>9</xdr:col>
      <xdr:colOff>353382</xdr:colOff>
      <xdr:row>3</xdr:row>
      <xdr:rowOff>165121</xdr:rowOff>
    </xdr:to>
    <mc:AlternateContent xmlns:mc="http://schemas.openxmlformats.org/markup-compatibility/2006" xmlns:xdr14="http://schemas.microsoft.com/office/excel/2010/spreadsheetDrawing">
      <mc:Choice Requires="xdr14">
        <xdr:contentPart xmlns:r="http://schemas.openxmlformats.org/officeDocument/2006/relationships" r:id="rId54">
          <xdr14:nvContentPartPr>
            <xdr14:cNvPr id="29" name="Ink 28">
              <a:extLst>
                <a:ext uri="{FF2B5EF4-FFF2-40B4-BE49-F238E27FC236}">
                  <a16:creationId xmlns:a16="http://schemas.microsoft.com/office/drawing/2014/main" id="{00000000-0008-0000-0500-00001D000000}"/>
                </a:ext>
              </a:extLst>
            </xdr14:cNvPr>
            <xdr14:cNvContentPartPr/>
          </xdr14:nvContentPartPr>
          <xdr14:nvPr macro=""/>
          <xdr14:xfrm>
            <a:off x="5896759" y="644159"/>
            <a:ext cx="5990" cy="360"/>
          </xdr14:xfrm>
        </xdr:contentPart>
      </mc:Choice>
      <mc:Fallback xmlns="">
        <xdr:pic>
          <xdr:nvPicPr>
            <xdr:cNvPr id="36" name="Ink 35">
              <a:extLst>
                <a:ext uri="{FF2B5EF4-FFF2-40B4-BE49-F238E27FC236}">
                  <a16:creationId xmlns:a16="http://schemas.microsoft.com/office/drawing/2014/main" id="{5D9FCC05-D1BB-4157-B54C-119E12518FDB}"/>
                </a:ext>
              </a:extLst>
            </xdr:cNvPr>
            <xdr:cNvPicPr/>
          </xdr:nvPicPr>
          <xdr:blipFill>
            <a:blip xmlns:r="http://schemas.openxmlformats.org/officeDocument/2006/relationships" r:embed="rId52"/>
            <a:stretch>
              <a:fillRect/>
            </a:stretch>
          </xdr:blipFill>
          <xdr:spPr>
            <a:xfrm>
              <a:off x="14023800" y="4273320"/>
              <a:ext cx="108000" cy="216000"/>
            </a:xfrm>
            <a:prstGeom prst="rect">
              <a:avLst/>
            </a:prstGeom>
          </xdr:spPr>
        </xdr:pic>
      </mc:Fallback>
    </mc:AlternateContent>
    <xdr:clientData/>
  </xdr:twoCellAnchor>
  <xdr:twoCellAnchor editAs="oneCell">
    <xdr:from>
      <xdr:col>9</xdr:col>
      <xdr:colOff>441570</xdr:colOff>
      <xdr:row>4</xdr:row>
      <xdr:rowOff>78530</xdr:rowOff>
    </xdr:from>
    <xdr:to>
      <xdr:col>9</xdr:col>
      <xdr:colOff>450735</xdr:colOff>
      <xdr:row>4</xdr:row>
      <xdr:rowOff>87695</xdr:rowOff>
    </xdr:to>
    <mc:AlternateContent xmlns:mc="http://schemas.openxmlformats.org/markup-compatibility/2006" xmlns:xdr14="http://schemas.microsoft.com/office/excel/2010/spreadsheetDrawing">
      <mc:Choice Requires="xdr14">
        <xdr:contentPart xmlns:r="http://schemas.openxmlformats.org/officeDocument/2006/relationships" r:id="rId55">
          <xdr14:nvContentPartPr>
            <xdr14:cNvPr id="30" name="Ink 29">
              <a:extLst>
                <a:ext uri="{FF2B5EF4-FFF2-40B4-BE49-F238E27FC236}">
                  <a16:creationId xmlns:a16="http://schemas.microsoft.com/office/drawing/2014/main" id="{00000000-0008-0000-0500-00001E000000}"/>
                </a:ext>
              </a:extLst>
            </xdr14:cNvPr>
            <xdr14:cNvContentPartPr/>
          </xdr14:nvContentPartPr>
          <xdr14:nvPr macro=""/>
          <xdr14:xfrm>
            <a:off x="5988482" y="1042236"/>
            <a:ext cx="5990" cy="5990"/>
          </xdr14:xfrm>
        </xdr:contentPart>
      </mc:Choice>
      <mc:Fallback xmlns="">
        <xdr:pic>
          <xdr:nvPicPr>
            <xdr:cNvPr id="37" name="Ink 36">
              <a:extLst>
                <a:ext uri="{FF2B5EF4-FFF2-40B4-BE49-F238E27FC236}">
                  <a16:creationId xmlns:a16="http://schemas.microsoft.com/office/drawing/2014/main" id="{44E6A88C-16E9-4C92-9720-191EAD3ED0B6}"/>
                </a:ext>
              </a:extLst>
            </xdr:cNvPr>
            <xdr:cNvPicPr/>
          </xdr:nvPicPr>
          <xdr:blipFill>
            <a:blip xmlns:r="http://schemas.openxmlformats.org/officeDocument/2006/relationships" r:embed="rId52"/>
            <a:stretch>
              <a:fillRect/>
            </a:stretch>
          </xdr:blipFill>
          <xdr:spPr>
            <a:xfrm>
              <a:off x="14262120" y="4320840"/>
              <a:ext cx="108000" cy="216000"/>
            </a:xfrm>
            <a:prstGeom prst="rect">
              <a:avLst/>
            </a:prstGeom>
          </xdr:spPr>
        </xdr:pic>
      </mc:Fallback>
    </mc:AlternateContent>
    <xdr:clientData/>
  </xdr:twoCellAnchor>
  <xdr:twoCellAnchor editAs="oneCell">
    <xdr:from>
      <xdr:col>11</xdr:col>
      <xdr:colOff>160616</xdr:colOff>
      <xdr:row>3</xdr:row>
      <xdr:rowOff>193921</xdr:rowOff>
    </xdr:from>
    <xdr:to>
      <xdr:col>11</xdr:col>
      <xdr:colOff>164576</xdr:colOff>
      <xdr:row>3</xdr:row>
      <xdr:rowOff>199911</xdr:rowOff>
    </xdr:to>
    <mc:AlternateContent xmlns:mc="http://schemas.openxmlformats.org/markup-compatibility/2006" xmlns:xdr14="http://schemas.microsoft.com/office/excel/2010/spreadsheetDrawing">
      <mc:Choice Requires="xdr14">
        <xdr:contentPart xmlns:r="http://schemas.openxmlformats.org/officeDocument/2006/relationships" r:id="rId56">
          <xdr14:nvContentPartPr>
            <xdr14:cNvPr id="31" name="Ink 30">
              <a:extLst>
                <a:ext uri="{FF2B5EF4-FFF2-40B4-BE49-F238E27FC236}">
                  <a16:creationId xmlns:a16="http://schemas.microsoft.com/office/drawing/2014/main" id="{00000000-0008-0000-0500-00001F000000}"/>
                </a:ext>
              </a:extLst>
            </xdr14:cNvPr>
            <xdr14:cNvContentPartPr/>
          </xdr14:nvContentPartPr>
          <xdr14:nvPr macro=""/>
          <xdr14:xfrm>
            <a:off x="6716057" y="675774"/>
            <a:ext cx="785" cy="9165"/>
          </xdr14:xfrm>
        </xdr:contentPart>
      </mc:Choice>
      <mc:Fallback xmlns="">
        <xdr:pic>
          <xdr:nvPicPr>
            <xdr:cNvPr id="38" name="Ink 37">
              <a:extLst>
                <a:ext uri="{FF2B5EF4-FFF2-40B4-BE49-F238E27FC236}">
                  <a16:creationId xmlns:a16="http://schemas.microsoft.com/office/drawing/2014/main" id="{1383E1AB-63DD-49C5-BF26-74E10F29734D}"/>
                </a:ext>
              </a:extLst>
            </xdr:cNvPr>
            <xdr:cNvPicPr/>
          </xdr:nvPicPr>
          <xdr:blipFill>
            <a:blip xmlns:r="http://schemas.openxmlformats.org/officeDocument/2006/relationships" r:embed="rId57"/>
            <a:stretch>
              <a:fillRect/>
            </a:stretch>
          </xdr:blipFill>
          <xdr:spPr>
            <a:xfrm>
              <a:off x="14477040" y="4302120"/>
              <a:ext cx="111600" cy="216000"/>
            </a:xfrm>
            <a:prstGeom prst="rect">
              <a:avLst/>
            </a:prstGeom>
          </xdr:spPr>
        </xdr:pic>
      </mc:Fallback>
    </mc:AlternateContent>
    <xdr:clientData/>
  </xdr:twoCellAnchor>
  <xdr:twoCellAnchor editAs="oneCell">
    <xdr:from>
      <xdr:col>9</xdr:col>
      <xdr:colOff>108367</xdr:colOff>
      <xdr:row>3</xdr:row>
      <xdr:rowOff>411262</xdr:rowOff>
    </xdr:from>
    <xdr:to>
      <xdr:col>9</xdr:col>
      <xdr:colOff>111182</xdr:colOff>
      <xdr:row>3</xdr:row>
      <xdr:rowOff>414077</xdr:rowOff>
    </xdr:to>
    <mc:AlternateContent xmlns:mc="http://schemas.openxmlformats.org/markup-compatibility/2006" xmlns:xdr14="http://schemas.microsoft.com/office/excel/2010/spreadsheetDrawing">
      <mc:Choice Requires="xdr14">
        <xdr:contentPart xmlns:r="http://schemas.openxmlformats.org/officeDocument/2006/relationships" r:id="rId58">
          <xdr14:nvContentPartPr>
            <xdr14:cNvPr id="32" name="Ink 31">
              <a:extLst>
                <a:ext uri="{FF2B5EF4-FFF2-40B4-BE49-F238E27FC236}">
                  <a16:creationId xmlns:a16="http://schemas.microsoft.com/office/drawing/2014/main" id="{00000000-0008-0000-0500-000020000000}"/>
                </a:ext>
              </a:extLst>
            </xdr14:cNvPr>
            <xdr14:cNvContentPartPr/>
          </xdr14:nvContentPartPr>
          <xdr14:nvPr macro=""/>
          <xdr14:xfrm>
            <a:off x="5655279" y="893115"/>
            <a:ext cx="360" cy="360"/>
          </xdr14:xfrm>
        </xdr:contentPart>
      </mc:Choice>
      <mc:Fallback xmlns="">
        <xdr:pic>
          <xdr:nvPicPr>
            <xdr:cNvPr id="39" name="Ink 38">
              <a:extLst>
                <a:ext uri="{FF2B5EF4-FFF2-40B4-BE49-F238E27FC236}">
                  <a16:creationId xmlns:a16="http://schemas.microsoft.com/office/drawing/2014/main" id="{51775FF2-373E-422E-ABEE-E7B885EF8E21}"/>
                </a:ext>
              </a:extLst>
            </xdr:cNvPr>
            <xdr:cNvPicPr/>
          </xdr:nvPicPr>
          <xdr:blipFill>
            <a:blip xmlns:r="http://schemas.openxmlformats.org/officeDocument/2006/relationships" r:embed="rId52"/>
            <a:stretch>
              <a:fillRect/>
            </a:stretch>
          </xdr:blipFill>
          <xdr:spPr>
            <a:xfrm>
              <a:off x="5601639" y="785475"/>
              <a:ext cx="108000" cy="216000"/>
            </a:xfrm>
            <a:prstGeom prst="rect">
              <a:avLst/>
            </a:prstGeom>
          </xdr:spPr>
        </xdr:pic>
      </mc:Fallback>
    </mc:AlternateContent>
    <xdr:clientData/>
  </xdr:twoCellAnchor>
  <xdr:twoCellAnchor editAs="oneCell">
    <xdr:from>
      <xdr:col>11</xdr:col>
      <xdr:colOff>113007</xdr:colOff>
      <xdr:row>5</xdr:row>
      <xdr:rowOff>210073</xdr:rowOff>
    </xdr:from>
    <xdr:to>
      <xdr:col>11</xdr:col>
      <xdr:colOff>113367</xdr:colOff>
      <xdr:row>5</xdr:row>
      <xdr:rowOff>217568</xdr:rowOff>
    </xdr:to>
    <mc:AlternateContent xmlns:mc="http://schemas.openxmlformats.org/markup-compatibility/2006" xmlns:xdr14="http://schemas.microsoft.com/office/excel/2010/spreadsheetDrawing">
      <mc:Choice Requires="xdr14">
        <xdr:contentPart xmlns:r="http://schemas.openxmlformats.org/officeDocument/2006/relationships" r:id="rId59">
          <xdr14:nvContentPartPr>
            <xdr14:cNvPr id="33" name="Ink 32">
              <a:extLst>
                <a:ext uri="{FF2B5EF4-FFF2-40B4-BE49-F238E27FC236}">
                  <a16:creationId xmlns:a16="http://schemas.microsoft.com/office/drawing/2014/main" id="{00000000-0008-0000-0500-000021000000}"/>
                </a:ext>
              </a:extLst>
            </xdr14:cNvPr>
            <xdr14:cNvContentPartPr/>
          </xdr14:nvContentPartPr>
          <xdr14:nvPr macro=""/>
          <xdr14:xfrm>
            <a:off x="6668448" y="1655632"/>
            <a:ext cx="360" cy="4320"/>
          </xdr14:xfrm>
        </xdr:contentPart>
      </mc:Choice>
      <mc:Fallback xmlns="">
        <xdr:pic>
          <xdr:nvPicPr>
            <xdr:cNvPr id="40" name="Ink 39">
              <a:extLst>
                <a:ext uri="{FF2B5EF4-FFF2-40B4-BE49-F238E27FC236}">
                  <a16:creationId xmlns:a16="http://schemas.microsoft.com/office/drawing/2014/main" id="{D6DBA935-D0FA-44F0-AA99-43565F4E7721}"/>
                </a:ext>
              </a:extLst>
            </xdr:cNvPr>
            <xdr:cNvPicPr/>
          </xdr:nvPicPr>
          <xdr:blipFill>
            <a:blip xmlns:r="http://schemas.openxmlformats.org/officeDocument/2006/relationships" r:embed="rId60"/>
            <a:stretch>
              <a:fillRect/>
            </a:stretch>
          </xdr:blipFill>
          <xdr:spPr>
            <a:xfrm>
              <a:off x="5811159" y="766395"/>
              <a:ext cx="108000" cy="219960"/>
            </a:xfrm>
            <a:prstGeom prst="rect">
              <a:avLst/>
            </a:prstGeom>
          </xdr:spPr>
        </xdr:pic>
      </mc:Fallback>
    </mc:AlternateContent>
    <xdr:clientData/>
  </xdr:twoCellAnchor>
  <xdr:twoCellAnchor editAs="oneCell">
    <xdr:from>
      <xdr:col>8</xdr:col>
      <xdr:colOff>252923</xdr:colOff>
      <xdr:row>5</xdr:row>
      <xdr:rowOff>423730</xdr:rowOff>
    </xdr:from>
    <xdr:to>
      <xdr:col>8</xdr:col>
      <xdr:colOff>260058</xdr:colOff>
      <xdr:row>5</xdr:row>
      <xdr:rowOff>427265</xdr:rowOff>
    </xdr:to>
    <mc:AlternateContent xmlns:mc="http://schemas.openxmlformats.org/markup-compatibility/2006" xmlns:xdr14="http://schemas.microsoft.com/office/excel/2010/spreadsheetDrawing">
      <mc:Choice Requires="xdr14">
        <xdr:contentPart xmlns:r="http://schemas.openxmlformats.org/officeDocument/2006/relationships" r:id="rId61">
          <xdr14:nvContentPartPr>
            <xdr14:cNvPr id="34" name="Ink 33">
              <a:extLst>
                <a:ext uri="{FF2B5EF4-FFF2-40B4-BE49-F238E27FC236}">
                  <a16:creationId xmlns:a16="http://schemas.microsoft.com/office/drawing/2014/main" id="{00000000-0008-0000-0500-000022000000}"/>
                </a:ext>
              </a:extLst>
            </xdr14:cNvPr>
            <xdr14:cNvContentPartPr/>
          </xdr14:nvContentPartPr>
          <xdr14:nvPr macro=""/>
          <xdr14:xfrm>
            <a:off x="5295570" y="1869289"/>
            <a:ext cx="3960" cy="5990"/>
          </xdr14:xfrm>
        </xdr:contentPart>
      </mc:Choice>
      <mc:Fallback xmlns="">
        <xdr:pic>
          <xdr:nvPicPr>
            <xdr:cNvPr id="41" name="Ink 40">
              <a:extLst>
                <a:ext uri="{FF2B5EF4-FFF2-40B4-BE49-F238E27FC236}">
                  <a16:creationId xmlns:a16="http://schemas.microsoft.com/office/drawing/2014/main" id="{874B008A-52DC-4B2D-82CE-C179D5E6DE58}"/>
                </a:ext>
              </a:extLst>
            </xdr:cNvPr>
            <xdr:cNvPicPr/>
          </xdr:nvPicPr>
          <xdr:blipFill>
            <a:blip xmlns:r="http://schemas.openxmlformats.org/officeDocument/2006/relationships" r:embed="rId57"/>
            <a:stretch>
              <a:fillRect/>
            </a:stretch>
          </xdr:blipFill>
          <xdr:spPr>
            <a:xfrm>
              <a:off x="14162760" y="4587600"/>
              <a:ext cx="111600" cy="216000"/>
            </a:xfrm>
            <a:prstGeom prst="rect">
              <a:avLst/>
            </a:prstGeom>
          </xdr:spPr>
        </xdr:pic>
      </mc:Fallback>
    </mc:AlternateContent>
    <xdr:clientData/>
  </xdr:twoCellAnchor>
  <xdr:twoCellAnchor editAs="oneCell">
    <xdr:from>
      <xdr:col>11</xdr:col>
      <xdr:colOff>334426</xdr:colOff>
      <xdr:row>4</xdr:row>
      <xdr:rowOff>228570</xdr:rowOff>
    </xdr:from>
    <xdr:to>
      <xdr:col>11</xdr:col>
      <xdr:colOff>345096</xdr:colOff>
      <xdr:row>4</xdr:row>
      <xdr:rowOff>228930</xdr:rowOff>
    </xdr:to>
    <mc:AlternateContent xmlns:mc="http://schemas.openxmlformats.org/markup-compatibility/2006" xmlns:xdr14="http://schemas.microsoft.com/office/excel/2010/spreadsheetDrawing">
      <mc:Choice Requires="xdr14">
        <xdr:contentPart xmlns:r="http://schemas.openxmlformats.org/officeDocument/2006/relationships" r:id="rId62">
          <xdr14:nvContentPartPr>
            <xdr14:cNvPr id="35" name="Ink 34">
              <a:extLst>
                <a:ext uri="{FF2B5EF4-FFF2-40B4-BE49-F238E27FC236}">
                  <a16:creationId xmlns:a16="http://schemas.microsoft.com/office/drawing/2014/main" id="{00000000-0008-0000-0500-000023000000}"/>
                </a:ext>
              </a:extLst>
            </xdr14:cNvPr>
            <xdr14:cNvContentPartPr/>
          </xdr14:nvContentPartPr>
          <xdr14:nvPr macro=""/>
          <xdr14:xfrm>
            <a:off x="6889867" y="1192276"/>
            <a:ext cx="10670" cy="360"/>
          </xdr14:xfrm>
        </xdr:contentPart>
      </mc:Choice>
      <mc:Fallback xmlns="">
        <xdr:pic>
          <xdr:nvPicPr>
            <xdr:cNvPr id="42" name="Ink 41">
              <a:extLst>
                <a:ext uri="{FF2B5EF4-FFF2-40B4-BE49-F238E27FC236}">
                  <a16:creationId xmlns:a16="http://schemas.microsoft.com/office/drawing/2014/main" id="{E6324476-8514-4549-B42D-341987D8D1C6}"/>
                </a:ext>
              </a:extLst>
            </xdr:cNvPr>
            <xdr:cNvPicPr/>
          </xdr:nvPicPr>
          <xdr:blipFill>
            <a:blip xmlns:r="http://schemas.openxmlformats.org/officeDocument/2006/relationships" r:embed="rId57"/>
            <a:stretch>
              <a:fillRect/>
            </a:stretch>
          </xdr:blipFill>
          <xdr:spPr>
            <a:xfrm>
              <a:off x="14404680" y="4597320"/>
              <a:ext cx="111960" cy="216000"/>
            </a:xfrm>
            <a:prstGeom prst="rect">
              <a:avLst/>
            </a:prstGeom>
          </xdr:spPr>
        </xdr:pic>
      </mc:Fallback>
    </mc:AlternateContent>
    <xdr:clientData/>
  </xdr:twoCellAnchor>
  <xdr:twoCellAnchor editAs="oneCell">
    <xdr:from>
      <xdr:col>9</xdr:col>
      <xdr:colOff>470167</xdr:colOff>
      <xdr:row>4</xdr:row>
      <xdr:rowOff>177449</xdr:rowOff>
    </xdr:from>
    <xdr:to>
      <xdr:col>9</xdr:col>
      <xdr:colOff>472982</xdr:colOff>
      <xdr:row>4</xdr:row>
      <xdr:rowOff>180984</xdr:rowOff>
    </xdr:to>
    <mc:AlternateContent xmlns:mc="http://schemas.openxmlformats.org/markup-compatibility/2006" xmlns:xdr14="http://schemas.microsoft.com/office/excel/2010/spreadsheetDrawing">
      <mc:Choice Requires="xdr14">
        <xdr:contentPart xmlns:r="http://schemas.openxmlformats.org/officeDocument/2006/relationships" r:id="rId63">
          <xdr14:nvContentPartPr>
            <xdr14:cNvPr id="36" name="Ink 35">
              <a:extLst>
                <a:ext uri="{FF2B5EF4-FFF2-40B4-BE49-F238E27FC236}">
                  <a16:creationId xmlns:a16="http://schemas.microsoft.com/office/drawing/2014/main" id="{00000000-0008-0000-0500-000024000000}"/>
                </a:ext>
              </a:extLst>
            </xdr14:cNvPr>
            <xdr14:cNvContentPartPr/>
          </xdr14:nvContentPartPr>
          <xdr14:nvPr macro=""/>
          <xdr14:xfrm>
            <a:off x="6017079" y="1141155"/>
            <a:ext cx="360" cy="360"/>
          </xdr14:xfrm>
        </xdr:contentPart>
      </mc:Choice>
      <mc:Fallback xmlns="">
        <xdr:pic>
          <xdr:nvPicPr>
            <xdr:cNvPr id="43" name="Ink 42">
              <a:extLst>
                <a:ext uri="{FF2B5EF4-FFF2-40B4-BE49-F238E27FC236}">
                  <a16:creationId xmlns:a16="http://schemas.microsoft.com/office/drawing/2014/main" id="{E155D9DD-30F7-40C4-BE35-31503D08153A}"/>
                </a:ext>
              </a:extLst>
            </xdr:cNvPr>
            <xdr:cNvPicPr/>
          </xdr:nvPicPr>
          <xdr:blipFill>
            <a:blip xmlns:r="http://schemas.openxmlformats.org/officeDocument/2006/relationships" r:embed="rId52"/>
            <a:stretch>
              <a:fillRect/>
            </a:stretch>
          </xdr:blipFill>
          <xdr:spPr>
            <a:xfrm>
              <a:off x="5963439" y="1033155"/>
              <a:ext cx="108000" cy="216000"/>
            </a:xfrm>
            <a:prstGeom prst="rect">
              <a:avLst/>
            </a:prstGeom>
          </xdr:spPr>
        </xdr:pic>
      </mc:Fallback>
    </mc:AlternateContent>
    <xdr:clientData/>
  </xdr:twoCellAnchor>
  <xdr:twoCellAnchor editAs="oneCell">
    <xdr:from>
      <xdr:col>10</xdr:col>
      <xdr:colOff>129540</xdr:colOff>
      <xdr:row>4</xdr:row>
      <xdr:rowOff>199860</xdr:rowOff>
    </xdr:from>
    <xdr:to>
      <xdr:col>10</xdr:col>
      <xdr:colOff>133860</xdr:colOff>
      <xdr:row>4</xdr:row>
      <xdr:rowOff>209025</xdr:rowOff>
    </xdr:to>
    <mc:AlternateContent xmlns:mc="http://schemas.openxmlformats.org/markup-compatibility/2006" xmlns:xdr14="http://schemas.microsoft.com/office/excel/2010/spreadsheetDrawing">
      <mc:Choice Requires="xdr14">
        <xdr:contentPart xmlns:r="http://schemas.openxmlformats.org/officeDocument/2006/relationships" r:id="rId64">
          <xdr14:nvContentPartPr>
            <xdr14:cNvPr id="37" name="Ink 36">
              <a:extLst>
                <a:ext uri="{FF2B5EF4-FFF2-40B4-BE49-F238E27FC236}">
                  <a16:creationId xmlns:a16="http://schemas.microsoft.com/office/drawing/2014/main" id="{00000000-0008-0000-0500-000025000000}"/>
                </a:ext>
              </a:extLst>
            </xdr14:cNvPr>
            <xdr14:cNvContentPartPr/>
          </xdr14:nvContentPartPr>
          <xdr14:nvPr macro=""/>
          <xdr14:xfrm>
            <a:off x="14264640" y="4962360"/>
            <a:ext cx="4320" cy="360"/>
          </xdr14:xfrm>
        </xdr:contentPart>
      </mc:Choice>
      <mc:Fallback xmlns="">
        <xdr:pic>
          <xdr:nvPicPr>
            <xdr:cNvPr id="44" name="Ink 43">
              <a:extLst>
                <a:ext uri="{FF2B5EF4-FFF2-40B4-BE49-F238E27FC236}">
                  <a16:creationId xmlns:a16="http://schemas.microsoft.com/office/drawing/2014/main" id="{15197562-B8BE-427F-ADDE-C3392E09DB30}"/>
                </a:ext>
              </a:extLst>
            </xdr:cNvPr>
            <xdr:cNvPicPr/>
          </xdr:nvPicPr>
          <xdr:blipFill>
            <a:blip xmlns:r="http://schemas.openxmlformats.org/officeDocument/2006/relationships" r:embed="rId57"/>
            <a:stretch>
              <a:fillRect/>
            </a:stretch>
          </xdr:blipFill>
          <xdr:spPr>
            <a:xfrm>
              <a:off x="14210640" y="4854360"/>
              <a:ext cx="111960" cy="216000"/>
            </a:xfrm>
            <a:prstGeom prst="rect">
              <a:avLst/>
            </a:prstGeom>
          </xdr:spPr>
        </xdr:pic>
      </mc:Fallback>
    </mc:AlternateContent>
    <xdr:clientData/>
  </xdr:twoCellAnchor>
  <xdr:twoCellAnchor editAs="oneCell">
    <xdr:from>
      <xdr:col>13</xdr:col>
      <xdr:colOff>313165</xdr:colOff>
      <xdr:row>6</xdr:row>
      <xdr:rowOff>250987</xdr:rowOff>
    </xdr:from>
    <xdr:to>
      <xdr:col>13</xdr:col>
      <xdr:colOff>322885</xdr:colOff>
      <xdr:row>6</xdr:row>
      <xdr:rowOff>254522</xdr:rowOff>
    </xdr:to>
    <mc:AlternateContent xmlns:mc="http://schemas.openxmlformats.org/markup-compatibility/2006" xmlns:xdr14="http://schemas.microsoft.com/office/excel/2010/spreadsheetDrawing">
      <mc:Choice Requires="xdr14">
        <xdr:contentPart xmlns:r="http://schemas.openxmlformats.org/officeDocument/2006/relationships" r:id="rId65">
          <xdr14:nvContentPartPr>
            <xdr14:cNvPr id="38" name="Ink 37">
              <a:extLst>
                <a:ext uri="{FF2B5EF4-FFF2-40B4-BE49-F238E27FC236}">
                  <a16:creationId xmlns:a16="http://schemas.microsoft.com/office/drawing/2014/main" id="{00000000-0008-0000-0500-000026000000}"/>
                </a:ext>
              </a:extLst>
            </xdr14:cNvPr>
            <xdr14:cNvContentPartPr/>
          </xdr14:nvContentPartPr>
          <xdr14:nvPr macro=""/>
          <xdr14:xfrm>
            <a:off x="7877136" y="2178399"/>
            <a:ext cx="9720" cy="360"/>
          </xdr14:xfrm>
        </xdr:contentPart>
      </mc:Choice>
      <mc:Fallback xmlns="">
        <xdr:pic>
          <xdr:nvPicPr>
            <xdr:cNvPr id="45" name="Ink 44">
              <a:extLst>
                <a:ext uri="{FF2B5EF4-FFF2-40B4-BE49-F238E27FC236}">
                  <a16:creationId xmlns:a16="http://schemas.microsoft.com/office/drawing/2014/main" id="{27822551-6346-4465-B361-DCFA026CE20B}"/>
                </a:ext>
              </a:extLst>
            </xdr:cNvPr>
            <xdr:cNvPicPr/>
          </xdr:nvPicPr>
          <xdr:blipFill>
            <a:blip xmlns:r="http://schemas.openxmlformats.org/officeDocument/2006/relationships" r:embed="rId66"/>
            <a:stretch>
              <a:fillRect/>
            </a:stretch>
          </xdr:blipFill>
          <xdr:spPr>
            <a:xfrm>
              <a:off x="7823496" y="2070759"/>
              <a:ext cx="117360" cy="216000"/>
            </a:xfrm>
            <a:prstGeom prst="rect">
              <a:avLst/>
            </a:prstGeom>
          </xdr:spPr>
        </xdr:pic>
      </mc:Fallback>
    </mc:AlternateContent>
    <xdr:clientData/>
  </xdr:twoCellAnchor>
  <xdr:twoCellAnchor editAs="oneCell">
    <xdr:from>
      <xdr:col>10</xdr:col>
      <xdr:colOff>442183</xdr:colOff>
      <xdr:row>4</xdr:row>
      <xdr:rowOff>158009</xdr:rowOff>
    </xdr:from>
    <xdr:to>
      <xdr:col>10</xdr:col>
      <xdr:colOff>445718</xdr:colOff>
      <xdr:row>4</xdr:row>
      <xdr:rowOff>163214</xdr:rowOff>
    </xdr:to>
    <mc:AlternateContent xmlns:mc="http://schemas.openxmlformats.org/markup-compatibility/2006" xmlns:xdr14="http://schemas.microsoft.com/office/excel/2010/spreadsheetDrawing">
      <mc:Choice Requires="xdr14">
        <xdr:contentPart xmlns:r="http://schemas.openxmlformats.org/officeDocument/2006/relationships" r:id="rId67">
          <xdr14:nvContentPartPr>
            <xdr14:cNvPr id="39" name="Ink 38">
              <a:extLst>
                <a:ext uri="{FF2B5EF4-FFF2-40B4-BE49-F238E27FC236}">
                  <a16:creationId xmlns:a16="http://schemas.microsoft.com/office/drawing/2014/main" id="{00000000-0008-0000-0500-000027000000}"/>
                </a:ext>
              </a:extLst>
            </xdr14:cNvPr>
            <xdr14:cNvContentPartPr/>
          </xdr14:nvContentPartPr>
          <xdr14:nvPr macro=""/>
          <xdr14:xfrm>
            <a:off x="6493359" y="1121715"/>
            <a:ext cx="360" cy="4320"/>
          </xdr14:xfrm>
        </xdr:contentPart>
      </mc:Choice>
      <mc:Fallback xmlns="">
        <xdr:pic>
          <xdr:nvPicPr>
            <xdr:cNvPr id="46" name="Ink 45">
              <a:extLst>
                <a:ext uri="{FF2B5EF4-FFF2-40B4-BE49-F238E27FC236}">
                  <a16:creationId xmlns:a16="http://schemas.microsoft.com/office/drawing/2014/main" id="{4245E3ED-0628-4797-926C-132E6D834AA9}"/>
                </a:ext>
              </a:extLst>
            </xdr:cNvPr>
            <xdr:cNvPicPr/>
          </xdr:nvPicPr>
          <xdr:blipFill>
            <a:blip xmlns:r="http://schemas.openxmlformats.org/officeDocument/2006/relationships" r:embed="rId60"/>
            <a:stretch>
              <a:fillRect/>
            </a:stretch>
          </xdr:blipFill>
          <xdr:spPr>
            <a:xfrm>
              <a:off x="6439719" y="1013715"/>
              <a:ext cx="108000" cy="219960"/>
            </a:xfrm>
            <a:prstGeom prst="rect">
              <a:avLst/>
            </a:prstGeom>
          </xdr:spPr>
        </xdr:pic>
      </mc:Fallback>
    </mc:AlternateContent>
    <xdr:clientData/>
  </xdr:twoCellAnchor>
  <xdr:twoCellAnchor editAs="oneCell">
    <xdr:from>
      <xdr:col>10</xdr:col>
      <xdr:colOff>199740</xdr:colOff>
      <xdr:row>4</xdr:row>
      <xdr:rowOff>434220</xdr:rowOff>
    </xdr:from>
    <xdr:to>
      <xdr:col>10</xdr:col>
      <xdr:colOff>208905</xdr:colOff>
      <xdr:row>4</xdr:row>
      <xdr:rowOff>438540</xdr:rowOff>
    </xdr:to>
    <mc:AlternateContent xmlns:mc="http://schemas.openxmlformats.org/markup-compatibility/2006" xmlns:xdr14="http://schemas.microsoft.com/office/excel/2010/spreadsheetDrawing">
      <mc:Choice Requires="xdr14">
        <xdr:contentPart xmlns:r="http://schemas.openxmlformats.org/officeDocument/2006/relationships" r:id="rId68">
          <xdr14:nvContentPartPr>
            <xdr14:cNvPr id="40" name="Ink 39">
              <a:extLst>
                <a:ext uri="{FF2B5EF4-FFF2-40B4-BE49-F238E27FC236}">
                  <a16:creationId xmlns:a16="http://schemas.microsoft.com/office/drawing/2014/main" id="{00000000-0008-0000-0500-000028000000}"/>
                </a:ext>
              </a:extLst>
            </xdr14:cNvPr>
            <xdr14:cNvContentPartPr/>
          </xdr14:nvContentPartPr>
          <xdr14:nvPr macro=""/>
          <xdr14:xfrm>
            <a:off x="14334840" y="5196720"/>
            <a:ext cx="360" cy="4320"/>
          </xdr14:xfrm>
        </xdr:contentPart>
      </mc:Choice>
      <mc:Fallback xmlns="">
        <xdr:pic>
          <xdr:nvPicPr>
            <xdr:cNvPr id="47" name="Ink 46">
              <a:extLst>
                <a:ext uri="{FF2B5EF4-FFF2-40B4-BE49-F238E27FC236}">
                  <a16:creationId xmlns:a16="http://schemas.microsoft.com/office/drawing/2014/main" id="{A5836B77-F8A8-43DB-919C-B0039BC91ADA}"/>
                </a:ext>
              </a:extLst>
            </xdr:cNvPr>
            <xdr:cNvPicPr/>
          </xdr:nvPicPr>
          <xdr:blipFill>
            <a:blip xmlns:r="http://schemas.openxmlformats.org/officeDocument/2006/relationships" r:embed="rId60"/>
            <a:stretch>
              <a:fillRect/>
            </a:stretch>
          </xdr:blipFill>
          <xdr:spPr>
            <a:xfrm>
              <a:off x="14280840" y="5088720"/>
              <a:ext cx="108000" cy="219960"/>
            </a:xfrm>
            <a:prstGeom prst="rect">
              <a:avLst/>
            </a:prstGeom>
          </xdr:spPr>
        </xdr:pic>
      </mc:Fallback>
    </mc:AlternateContent>
    <xdr:clientData/>
  </xdr:twoCellAnchor>
  <xdr:twoCellAnchor editAs="oneCell">
    <xdr:from>
      <xdr:col>10</xdr:col>
      <xdr:colOff>447420</xdr:colOff>
      <xdr:row>4</xdr:row>
      <xdr:rowOff>456900</xdr:rowOff>
    </xdr:from>
    <xdr:to>
      <xdr:col>10</xdr:col>
      <xdr:colOff>456585</xdr:colOff>
      <xdr:row>4</xdr:row>
      <xdr:rowOff>457260</xdr:rowOff>
    </xdr:to>
    <mc:AlternateContent xmlns:mc="http://schemas.openxmlformats.org/markup-compatibility/2006" xmlns:xdr14="http://schemas.microsoft.com/office/excel/2010/spreadsheetDrawing">
      <mc:Choice Requires="xdr14">
        <xdr:contentPart xmlns:r="http://schemas.openxmlformats.org/officeDocument/2006/relationships" r:id="rId69">
          <xdr14:nvContentPartPr>
            <xdr14:cNvPr id="41" name="Ink 40">
              <a:extLst>
                <a:ext uri="{FF2B5EF4-FFF2-40B4-BE49-F238E27FC236}">
                  <a16:creationId xmlns:a16="http://schemas.microsoft.com/office/drawing/2014/main" id="{00000000-0008-0000-0500-000029000000}"/>
                </a:ext>
              </a:extLst>
            </xdr14:cNvPr>
            <xdr14:cNvContentPartPr/>
          </xdr14:nvContentPartPr>
          <xdr14:nvPr macro=""/>
          <xdr14:xfrm>
            <a:off x="14582520" y="5219400"/>
            <a:ext cx="360" cy="360"/>
          </xdr14:xfrm>
        </xdr:contentPart>
      </mc:Choice>
      <mc:Fallback xmlns="">
        <xdr:pic>
          <xdr:nvPicPr>
            <xdr:cNvPr id="48" name="Ink 47">
              <a:extLst>
                <a:ext uri="{FF2B5EF4-FFF2-40B4-BE49-F238E27FC236}">
                  <a16:creationId xmlns:a16="http://schemas.microsoft.com/office/drawing/2014/main" id="{5377CC78-467D-43BA-B25E-B86530FD5AF1}"/>
                </a:ext>
              </a:extLst>
            </xdr:cNvPr>
            <xdr:cNvPicPr/>
          </xdr:nvPicPr>
          <xdr:blipFill>
            <a:blip xmlns:r="http://schemas.openxmlformats.org/officeDocument/2006/relationships" r:embed="rId52"/>
            <a:stretch>
              <a:fillRect/>
            </a:stretch>
          </xdr:blipFill>
          <xdr:spPr>
            <a:xfrm>
              <a:off x="14528880" y="5111400"/>
              <a:ext cx="108000" cy="216000"/>
            </a:xfrm>
            <a:prstGeom prst="rect">
              <a:avLst/>
            </a:prstGeom>
          </xdr:spPr>
        </xdr:pic>
      </mc:Fallback>
    </mc:AlternateContent>
    <xdr:clientData/>
  </xdr:twoCellAnchor>
  <xdr:twoCellAnchor editAs="oneCell">
    <xdr:from>
      <xdr:col>11</xdr:col>
      <xdr:colOff>256875</xdr:colOff>
      <xdr:row>5</xdr:row>
      <xdr:rowOff>56610</xdr:rowOff>
    </xdr:from>
    <xdr:to>
      <xdr:col>11</xdr:col>
      <xdr:colOff>266040</xdr:colOff>
      <xdr:row>5</xdr:row>
      <xdr:rowOff>56970</xdr:rowOff>
    </xdr:to>
    <mc:AlternateContent xmlns:mc="http://schemas.openxmlformats.org/markup-compatibility/2006" xmlns:xdr14="http://schemas.microsoft.com/office/excel/2010/spreadsheetDrawing">
      <mc:Choice Requires="xdr14">
        <xdr:contentPart xmlns:r="http://schemas.openxmlformats.org/officeDocument/2006/relationships" r:id="rId70">
          <xdr14:nvContentPartPr>
            <xdr14:cNvPr id="42" name="Ink 41">
              <a:extLst>
                <a:ext uri="{FF2B5EF4-FFF2-40B4-BE49-F238E27FC236}">
                  <a16:creationId xmlns:a16="http://schemas.microsoft.com/office/drawing/2014/main" id="{00000000-0008-0000-0500-00002A000000}"/>
                </a:ext>
              </a:extLst>
            </xdr14:cNvPr>
            <xdr14:cNvContentPartPr/>
          </xdr14:nvContentPartPr>
          <xdr14:nvPr macro=""/>
          <xdr14:xfrm>
            <a:off x="14896800" y="5295360"/>
            <a:ext cx="360" cy="360"/>
          </xdr14:xfrm>
        </xdr:contentPart>
      </mc:Choice>
      <mc:Fallback xmlns="">
        <xdr:pic>
          <xdr:nvPicPr>
            <xdr:cNvPr id="49" name="Ink 48">
              <a:extLst>
                <a:ext uri="{FF2B5EF4-FFF2-40B4-BE49-F238E27FC236}">
                  <a16:creationId xmlns:a16="http://schemas.microsoft.com/office/drawing/2014/main" id="{D9B65A72-66F1-4260-BE14-51638330BEB0}"/>
                </a:ext>
              </a:extLst>
            </xdr:cNvPr>
            <xdr:cNvPicPr/>
          </xdr:nvPicPr>
          <xdr:blipFill>
            <a:blip xmlns:r="http://schemas.openxmlformats.org/officeDocument/2006/relationships" r:embed="rId52"/>
            <a:stretch>
              <a:fillRect/>
            </a:stretch>
          </xdr:blipFill>
          <xdr:spPr>
            <a:xfrm>
              <a:off x="14843160" y="5187720"/>
              <a:ext cx="108000" cy="216000"/>
            </a:xfrm>
            <a:prstGeom prst="rect">
              <a:avLst/>
            </a:prstGeom>
          </xdr:spPr>
        </xdr:pic>
      </mc:Fallback>
    </mc:AlternateContent>
    <xdr:clientData/>
  </xdr:twoCellAnchor>
  <xdr:twoCellAnchor editAs="oneCell">
    <xdr:from>
      <xdr:col>13</xdr:col>
      <xdr:colOff>319768</xdr:colOff>
      <xdr:row>5</xdr:row>
      <xdr:rowOff>67026</xdr:rowOff>
    </xdr:from>
    <xdr:to>
      <xdr:col>13</xdr:col>
      <xdr:colOff>322583</xdr:colOff>
      <xdr:row>5</xdr:row>
      <xdr:rowOff>69841</xdr:rowOff>
    </xdr:to>
    <mc:AlternateContent xmlns:mc="http://schemas.openxmlformats.org/markup-compatibility/2006" xmlns:xdr14="http://schemas.microsoft.com/office/excel/2010/spreadsheetDrawing">
      <mc:Choice Requires="xdr14">
        <xdr:contentPart xmlns:r="http://schemas.openxmlformats.org/officeDocument/2006/relationships" r:id="rId71">
          <xdr14:nvContentPartPr>
            <xdr14:cNvPr id="43" name="Ink 42">
              <a:extLst>
                <a:ext uri="{FF2B5EF4-FFF2-40B4-BE49-F238E27FC236}">
                  <a16:creationId xmlns:a16="http://schemas.microsoft.com/office/drawing/2014/main" id="{00000000-0008-0000-0500-00002B000000}"/>
                </a:ext>
              </a:extLst>
            </xdr14:cNvPr>
            <xdr14:cNvContentPartPr/>
          </xdr14:nvContentPartPr>
          <xdr14:nvPr macro=""/>
          <xdr14:xfrm>
            <a:off x="7883739" y="1512585"/>
            <a:ext cx="360" cy="360"/>
          </xdr14:xfrm>
        </xdr:contentPart>
      </mc:Choice>
      <mc:Fallback xmlns="">
        <xdr:pic>
          <xdr:nvPicPr>
            <xdr:cNvPr id="50" name="Ink 49">
              <a:extLst>
                <a:ext uri="{FF2B5EF4-FFF2-40B4-BE49-F238E27FC236}">
                  <a16:creationId xmlns:a16="http://schemas.microsoft.com/office/drawing/2014/main" id="{46BDBC7C-2735-482A-A819-546FD948E0D9}"/>
                </a:ext>
              </a:extLst>
            </xdr:cNvPr>
            <xdr:cNvPicPr/>
          </xdr:nvPicPr>
          <xdr:blipFill>
            <a:blip xmlns:r="http://schemas.openxmlformats.org/officeDocument/2006/relationships" r:embed="rId52"/>
            <a:stretch>
              <a:fillRect/>
            </a:stretch>
          </xdr:blipFill>
          <xdr:spPr>
            <a:xfrm>
              <a:off x="7830099" y="1404585"/>
              <a:ext cx="108000" cy="216000"/>
            </a:xfrm>
            <a:prstGeom prst="rect">
              <a:avLst/>
            </a:prstGeom>
          </xdr:spPr>
        </xdr:pic>
      </mc:Fallback>
    </mc:AlternateContent>
    <xdr:clientData/>
  </xdr:twoCellAnchor>
  <xdr:twoCellAnchor editAs="oneCell">
    <xdr:from>
      <xdr:col>12</xdr:col>
      <xdr:colOff>212850</xdr:colOff>
      <xdr:row>4</xdr:row>
      <xdr:rowOff>475620</xdr:rowOff>
    </xdr:from>
    <xdr:to>
      <xdr:col>12</xdr:col>
      <xdr:colOff>219330</xdr:colOff>
      <xdr:row>5</xdr:row>
      <xdr:rowOff>10040</xdr:rowOff>
    </xdr:to>
    <mc:AlternateContent xmlns:mc="http://schemas.openxmlformats.org/markup-compatibility/2006" xmlns:xdr14="http://schemas.microsoft.com/office/excel/2010/spreadsheetDrawing">
      <mc:Choice Requires="xdr14">
        <xdr:contentPart xmlns:r="http://schemas.openxmlformats.org/officeDocument/2006/relationships" r:id="rId72">
          <xdr14:nvContentPartPr>
            <xdr14:cNvPr id="44" name="Ink 43">
              <a:extLst>
                <a:ext uri="{FF2B5EF4-FFF2-40B4-BE49-F238E27FC236}">
                  <a16:creationId xmlns:a16="http://schemas.microsoft.com/office/drawing/2014/main" id="{00000000-0008-0000-0500-00002C000000}"/>
                </a:ext>
              </a:extLst>
            </xdr14:cNvPr>
            <xdr14:cNvContentPartPr/>
          </xdr14:nvContentPartPr>
          <xdr14:nvPr macro=""/>
          <xdr14:xfrm>
            <a:off x="15357600" y="5238120"/>
            <a:ext cx="6480" cy="4320"/>
          </xdr14:xfrm>
        </xdr:contentPart>
      </mc:Choice>
      <mc:Fallback xmlns="">
        <xdr:pic>
          <xdr:nvPicPr>
            <xdr:cNvPr id="51" name="Ink 50">
              <a:extLst>
                <a:ext uri="{FF2B5EF4-FFF2-40B4-BE49-F238E27FC236}">
                  <a16:creationId xmlns:a16="http://schemas.microsoft.com/office/drawing/2014/main" id="{6477D963-F3C2-4329-8F26-CEEBE73AE399}"/>
                </a:ext>
              </a:extLst>
            </xdr:cNvPr>
            <xdr:cNvPicPr/>
          </xdr:nvPicPr>
          <xdr:blipFill>
            <a:blip xmlns:r="http://schemas.openxmlformats.org/officeDocument/2006/relationships" r:embed="rId73"/>
            <a:stretch>
              <a:fillRect/>
            </a:stretch>
          </xdr:blipFill>
          <xdr:spPr>
            <a:xfrm>
              <a:off x="15303600" y="5130480"/>
              <a:ext cx="114120" cy="219960"/>
            </a:xfrm>
            <a:prstGeom prst="rect">
              <a:avLst/>
            </a:prstGeom>
          </xdr:spPr>
        </xdr:pic>
      </mc:Fallback>
    </mc:AlternateContent>
    <xdr:clientData/>
  </xdr:twoCellAnchor>
  <xdr:twoCellAnchor editAs="oneCell">
    <xdr:from>
      <xdr:col>12</xdr:col>
      <xdr:colOff>405293</xdr:colOff>
      <xdr:row>5</xdr:row>
      <xdr:rowOff>133356</xdr:rowOff>
    </xdr:from>
    <xdr:to>
      <xdr:col>12</xdr:col>
      <xdr:colOff>408828</xdr:colOff>
      <xdr:row>5</xdr:row>
      <xdr:rowOff>133716</xdr:rowOff>
    </xdr:to>
    <mc:AlternateContent xmlns:mc="http://schemas.openxmlformats.org/markup-compatibility/2006" xmlns:xdr14="http://schemas.microsoft.com/office/excel/2010/spreadsheetDrawing">
      <mc:Choice Requires="xdr14">
        <xdr:contentPart xmlns:r="http://schemas.openxmlformats.org/officeDocument/2006/relationships" r:id="rId74">
          <xdr14:nvContentPartPr>
            <xdr14:cNvPr id="45" name="Ink 44">
              <a:extLst>
                <a:ext uri="{FF2B5EF4-FFF2-40B4-BE49-F238E27FC236}">
                  <a16:creationId xmlns:a16="http://schemas.microsoft.com/office/drawing/2014/main" id="{00000000-0008-0000-0500-00002D000000}"/>
                </a:ext>
              </a:extLst>
            </xdr14:cNvPr>
            <xdr14:cNvContentPartPr/>
          </xdr14:nvContentPartPr>
          <xdr14:nvPr macro=""/>
          <xdr14:xfrm>
            <a:off x="7464999" y="1578915"/>
            <a:ext cx="360" cy="360"/>
          </xdr14:xfrm>
        </xdr:contentPart>
      </mc:Choice>
      <mc:Fallback xmlns="">
        <xdr:pic>
          <xdr:nvPicPr>
            <xdr:cNvPr id="52" name="Ink 51">
              <a:extLst>
                <a:ext uri="{FF2B5EF4-FFF2-40B4-BE49-F238E27FC236}">
                  <a16:creationId xmlns:a16="http://schemas.microsoft.com/office/drawing/2014/main" id="{6AF5EDB6-E0FA-4EAC-A458-40473601413B}"/>
                </a:ext>
              </a:extLst>
            </xdr:cNvPr>
            <xdr:cNvPicPr/>
          </xdr:nvPicPr>
          <xdr:blipFill>
            <a:blip xmlns:r="http://schemas.openxmlformats.org/officeDocument/2006/relationships" r:embed="rId52"/>
            <a:stretch>
              <a:fillRect/>
            </a:stretch>
          </xdr:blipFill>
          <xdr:spPr>
            <a:xfrm>
              <a:off x="7410999" y="1471275"/>
              <a:ext cx="108000" cy="216000"/>
            </a:xfrm>
            <a:prstGeom prst="rect">
              <a:avLst/>
            </a:prstGeom>
          </xdr:spPr>
        </xdr:pic>
      </mc:Fallback>
    </mc:AlternateContent>
    <xdr:clientData/>
  </xdr:twoCellAnchor>
  <xdr:twoCellAnchor editAs="oneCell">
    <xdr:from>
      <xdr:col>11</xdr:col>
      <xdr:colOff>414198</xdr:colOff>
      <xdr:row>5</xdr:row>
      <xdr:rowOff>276636</xdr:rowOff>
    </xdr:from>
    <xdr:to>
      <xdr:col>11</xdr:col>
      <xdr:colOff>417013</xdr:colOff>
      <xdr:row>5</xdr:row>
      <xdr:rowOff>279451</xdr:rowOff>
    </xdr:to>
    <mc:AlternateContent xmlns:mc="http://schemas.openxmlformats.org/markup-compatibility/2006" xmlns:xdr14="http://schemas.microsoft.com/office/excel/2010/spreadsheetDrawing">
      <mc:Choice Requires="xdr14">
        <xdr:contentPart xmlns:r="http://schemas.openxmlformats.org/officeDocument/2006/relationships" r:id="rId75">
          <xdr14:nvContentPartPr>
            <xdr14:cNvPr id="46" name="Ink 45">
              <a:extLst>
                <a:ext uri="{FF2B5EF4-FFF2-40B4-BE49-F238E27FC236}">
                  <a16:creationId xmlns:a16="http://schemas.microsoft.com/office/drawing/2014/main" id="{00000000-0008-0000-0500-00002E000000}"/>
                </a:ext>
              </a:extLst>
            </xdr14:cNvPr>
            <xdr14:cNvContentPartPr/>
          </xdr14:nvContentPartPr>
          <xdr14:nvPr macro=""/>
          <xdr14:xfrm>
            <a:off x="6969639" y="1722195"/>
            <a:ext cx="360" cy="360"/>
          </xdr14:xfrm>
        </xdr:contentPart>
      </mc:Choice>
      <mc:Fallback xmlns="">
        <xdr:pic>
          <xdr:nvPicPr>
            <xdr:cNvPr id="53" name="Ink 52">
              <a:extLst>
                <a:ext uri="{FF2B5EF4-FFF2-40B4-BE49-F238E27FC236}">
                  <a16:creationId xmlns:a16="http://schemas.microsoft.com/office/drawing/2014/main" id="{044F608F-63FC-4F47-8CDB-FCAB18F7A6E5}"/>
                </a:ext>
              </a:extLst>
            </xdr:cNvPr>
            <xdr:cNvPicPr/>
          </xdr:nvPicPr>
          <xdr:blipFill>
            <a:blip xmlns:r="http://schemas.openxmlformats.org/officeDocument/2006/relationships" r:embed="rId52"/>
            <a:stretch>
              <a:fillRect/>
            </a:stretch>
          </xdr:blipFill>
          <xdr:spPr>
            <a:xfrm>
              <a:off x="6915999" y="1614195"/>
              <a:ext cx="108000" cy="216000"/>
            </a:xfrm>
            <a:prstGeom prst="rect">
              <a:avLst/>
            </a:prstGeom>
          </xdr:spPr>
        </xdr:pic>
      </mc:Fallback>
    </mc:AlternateContent>
    <xdr:clientData/>
  </xdr:twoCellAnchor>
  <xdr:twoCellAnchor editAs="oneCell">
    <xdr:from>
      <xdr:col>12</xdr:col>
      <xdr:colOff>228330</xdr:colOff>
      <xdr:row>5</xdr:row>
      <xdr:rowOff>380610</xdr:rowOff>
    </xdr:from>
    <xdr:to>
      <xdr:col>12</xdr:col>
      <xdr:colOff>228690</xdr:colOff>
      <xdr:row>5</xdr:row>
      <xdr:rowOff>380970</xdr:rowOff>
    </xdr:to>
    <mc:AlternateContent xmlns:mc="http://schemas.openxmlformats.org/markup-compatibility/2006" xmlns:xdr14="http://schemas.microsoft.com/office/excel/2010/spreadsheetDrawing">
      <mc:Choice Requires="xdr14">
        <xdr:contentPart xmlns:r="http://schemas.openxmlformats.org/officeDocument/2006/relationships" r:id="rId76">
          <xdr14:nvContentPartPr>
            <xdr14:cNvPr id="47" name="Ink 46">
              <a:extLst>
                <a:ext uri="{FF2B5EF4-FFF2-40B4-BE49-F238E27FC236}">
                  <a16:creationId xmlns:a16="http://schemas.microsoft.com/office/drawing/2014/main" id="{00000000-0008-0000-0500-00002F000000}"/>
                </a:ext>
              </a:extLst>
            </xdr14:cNvPr>
            <xdr14:cNvContentPartPr/>
          </xdr14:nvContentPartPr>
          <xdr14:nvPr macro=""/>
          <xdr14:xfrm>
            <a:off x="15373080" y="5619360"/>
            <a:ext cx="360" cy="360"/>
          </xdr14:xfrm>
        </xdr:contentPart>
      </mc:Choice>
      <mc:Fallback xmlns="">
        <xdr:pic>
          <xdr:nvPicPr>
            <xdr:cNvPr id="54" name="Ink 53">
              <a:extLst>
                <a:ext uri="{FF2B5EF4-FFF2-40B4-BE49-F238E27FC236}">
                  <a16:creationId xmlns:a16="http://schemas.microsoft.com/office/drawing/2014/main" id="{29A9FEB3-A8F9-4C27-94EE-59EC710FFE6E}"/>
                </a:ext>
              </a:extLst>
            </xdr:cNvPr>
            <xdr:cNvPicPr/>
          </xdr:nvPicPr>
          <xdr:blipFill>
            <a:blip xmlns:r="http://schemas.openxmlformats.org/officeDocument/2006/relationships" r:embed="rId52"/>
            <a:stretch>
              <a:fillRect/>
            </a:stretch>
          </xdr:blipFill>
          <xdr:spPr>
            <a:xfrm>
              <a:off x="15319440" y="5511720"/>
              <a:ext cx="108000" cy="216000"/>
            </a:xfrm>
            <a:prstGeom prst="rect">
              <a:avLst/>
            </a:prstGeom>
          </xdr:spPr>
        </xdr:pic>
      </mc:Fallback>
    </mc:AlternateContent>
    <xdr:clientData/>
  </xdr:twoCellAnchor>
  <xdr:twoCellAnchor editAs="oneCell">
    <xdr:from>
      <xdr:col>12</xdr:col>
      <xdr:colOff>500850</xdr:colOff>
      <xdr:row>5</xdr:row>
      <xdr:rowOff>409410</xdr:rowOff>
    </xdr:from>
    <xdr:to>
      <xdr:col>13</xdr:col>
      <xdr:colOff>5630</xdr:colOff>
      <xdr:row>5</xdr:row>
      <xdr:rowOff>418575</xdr:rowOff>
    </xdr:to>
    <mc:AlternateContent xmlns:mc="http://schemas.openxmlformats.org/markup-compatibility/2006" xmlns:xdr14="http://schemas.microsoft.com/office/excel/2010/spreadsheetDrawing">
      <mc:Choice Requires="xdr14">
        <xdr:contentPart xmlns:r="http://schemas.openxmlformats.org/officeDocument/2006/relationships" r:id="rId77">
          <xdr14:nvContentPartPr>
            <xdr14:cNvPr id="48" name="Ink 47">
              <a:extLst>
                <a:ext uri="{FF2B5EF4-FFF2-40B4-BE49-F238E27FC236}">
                  <a16:creationId xmlns:a16="http://schemas.microsoft.com/office/drawing/2014/main" id="{00000000-0008-0000-0500-000030000000}"/>
                </a:ext>
              </a:extLst>
            </xdr14:cNvPr>
            <xdr14:cNvContentPartPr/>
          </xdr14:nvContentPartPr>
          <xdr14:nvPr macro=""/>
          <xdr14:xfrm>
            <a:off x="15645600" y="5648160"/>
            <a:ext cx="3960" cy="360"/>
          </xdr14:xfrm>
        </xdr:contentPart>
      </mc:Choice>
      <mc:Fallback xmlns="">
        <xdr:pic>
          <xdr:nvPicPr>
            <xdr:cNvPr id="55" name="Ink 54">
              <a:extLst>
                <a:ext uri="{FF2B5EF4-FFF2-40B4-BE49-F238E27FC236}">
                  <a16:creationId xmlns:a16="http://schemas.microsoft.com/office/drawing/2014/main" id="{5C7BF063-FD66-4FD3-844A-353F90E842A6}"/>
                </a:ext>
              </a:extLst>
            </xdr:cNvPr>
            <xdr:cNvPicPr/>
          </xdr:nvPicPr>
          <xdr:blipFill>
            <a:blip xmlns:r="http://schemas.openxmlformats.org/officeDocument/2006/relationships" r:embed="rId57"/>
            <a:stretch>
              <a:fillRect/>
            </a:stretch>
          </xdr:blipFill>
          <xdr:spPr>
            <a:xfrm>
              <a:off x="15591600" y="5540160"/>
              <a:ext cx="111600" cy="216000"/>
            </a:xfrm>
            <a:prstGeom prst="rect">
              <a:avLst/>
            </a:prstGeom>
          </xdr:spPr>
        </xdr:pic>
      </mc:Fallback>
    </mc:AlternateContent>
    <xdr:clientData/>
  </xdr:twoCellAnchor>
  <xdr:twoCellAnchor editAs="oneCell">
    <xdr:from>
      <xdr:col>13</xdr:col>
      <xdr:colOff>224625</xdr:colOff>
      <xdr:row>5</xdr:row>
      <xdr:rowOff>409410</xdr:rowOff>
    </xdr:from>
    <xdr:to>
      <xdr:col>13</xdr:col>
      <xdr:colOff>228945</xdr:colOff>
      <xdr:row>5</xdr:row>
      <xdr:rowOff>418575</xdr:rowOff>
    </xdr:to>
    <mc:AlternateContent xmlns:mc="http://schemas.openxmlformats.org/markup-compatibility/2006" xmlns:xdr14="http://schemas.microsoft.com/office/excel/2010/spreadsheetDrawing">
      <mc:Choice Requires="xdr14">
        <xdr:contentPart xmlns:r="http://schemas.openxmlformats.org/officeDocument/2006/relationships" r:id="rId78">
          <xdr14:nvContentPartPr>
            <xdr14:cNvPr id="49" name="Ink 48">
              <a:extLst>
                <a:ext uri="{FF2B5EF4-FFF2-40B4-BE49-F238E27FC236}">
                  <a16:creationId xmlns:a16="http://schemas.microsoft.com/office/drawing/2014/main" id="{00000000-0008-0000-0500-000031000000}"/>
                </a:ext>
              </a:extLst>
            </xdr14:cNvPr>
            <xdr14:cNvContentPartPr/>
          </xdr14:nvContentPartPr>
          <xdr14:nvPr macro=""/>
          <xdr14:xfrm>
            <a:off x="15874200" y="5648160"/>
            <a:ext cx="4320" cy="360"/>
          </xdr14:xfrm>
        </xdr:contentPart>
      </mc:Choice>
      <mc:Fallback xmlns="">
        <xdr:pic>
          <xdr:nvPicPr>
            <xdr:cNvPr id="56" name="Ink 55">
              <a:extLst>
                <a:ext uri="{FF2B5EF4-FFF2-40B4-BE49-F238E27FC236}">
                  <a16:creationId xmlns:a16="http://schemas.microsoft.com/office/drawing/2014/main" id="{9DE7A342-15AE-4958-851E-FC67AA6D7F19}"/>
                </a:ext>
              </a:extLst>
            </xdr:cNvPr>
            <xdr:cNvPicPr/>
          </xdr:nvPicPr>
          <xdr:blipFill>
            <a:blip xmlns:r="http://schemas.openxmlformats.org/officeDocument/2006/relationships" r:embed="rId57"/>
            <a:stretch>
              <a:fillRect/>
            </a:stretch>
          </xdr:blipFill>
          <xdr:spPr>
            <a:xfrm>
              <a:off x="15820560" y="5540160"/>
              <a:ext cx="111960" cy="216000"/>
            </a:xfrm>
            <a:prstGeom prst="rect">
              <a:avLst/>
            </a:prstGeom>
          </xdr:spPr>
        </xdr:pic>
      </mc:Fallback>
    </mc:AlternateContent>
    <xdr:clientData/>
  </xdr:twoCellAnchor>
  <xdr:twoCellAnchor editAs="oneCell">
    <xdr:from>
      <xdr:col>12</xdr:col>
      <xdr:colOff>247410</xdr:colOff>
      <xdr:row>6</xdr:row>
      <xdr:rowOff>91200</xdr:rowOff>
    </xdr:from>
    <xdr:to>
      <xdr:col>12</xdr:col>
      <xdr:colOff>247770</xdr:colOff>
      <xdr:row>6</xdr:row>
      <xdr:rowOff>95520</xdr:rowOff>
    </xdr:to>
    <mc:AlternateContent xmlns:mc="http://schemas.openxmlformats.org/markup-compatibility/2006" xmlns:xdr14="http://schemas.microsoft.com/office/excel/2010/spreadsheetDrawing">
      <mc:Choice Requires="xdr14">
        <xdr:contentPart xmlns:r="http://schemas.openxmlformats.org/officeDocument/2006/relationships" r:id="rId79">
          <xdr14:nvContentPartPr>
            <xdr14:cNvPr id="50" name="Ink 49">
              <a:extLst>
                <a:ext uri="{FF2B5EF4-FFF2-40B4-BE49-F238E27FC236}">
                  <a16:creationId xmlns:a16="http://schemas.microsoft.com/office/drawing/2014/main" id="{00000000-0008-0000-0500-000032000000}"/>
                </a:ext>
              </a:extLst>
            </xdr14:cNvPr>
            <xdr14:cNvContentPartPr/>
          </xdr14:nvContentPartPr>
          <xdr14:nvPr macro=""/>
          <xdr14:xfrm>
            <a:off x="15392160" y="5806200"/>
            <a:ext cx="360" cy="4320"/>
          </xdr14:xfrm>
        </xdr:contentPart>
      </mc:Choice>
      <mc:Fallback xmlns="">
        <xdr:pic>
          <xdr:nvPicPr>
            <xdr:cNvPr id="57" name="Ink 56">
              <a:extLst>
                <a:ext uri="{FF2B5EF4-FFF2-40B4-BE49-F238E27FC236}">
                  <a16:creationId xmlns:a16="http://schemas.microsoft.com/office/drawing/2014/main" id="{16EB2129-3E07-42B2-831A-C8BC0EC85063}"/>
                </a:ext>
              </a:extLst>
            </xdr:cNvPr>
            <xdr:cNvPicPr/>
          </xdr:nvPicPr>
          <xdr:blipFill>
            <a:blip xmlns:r="http://schemas.openxmlformats.org/officeDocument/2006/relationships" r:embed="rId60"/>
            <a:stretch>
              <a:fillRect/>
            </a:stretch>
          </xdr:blipFill>
          <xdr:spPr>
            <a:xfrm>
              <a:off x="15338160" y="5698560"/>
              <a:ext cx="108000" cy="219960"/>
            </a:xfrm>
            <a:prstGeom prst="rect">
              <a:avLst/>
            </a:prstGeom>
          </xdr:spPr>
        </xdr:pic>
      </mc:Fallback>
    </mc:AlternateContent>
    <xdr:clientData/>
  </xdr:twoCellAnchor>
  <xdr:twoCellAnchor editAs="oneCell">
    <xdr:from>
      <xdr:col>13</xdr:col>
      <xdr:colOff>9345</xdr:colOff>
      <xdr:row>6</xdr:row>
      <xdr:rowOff>171120</xdr:rowOff>
    </xdr:from>
    <xdr:to>
      <xdr:col>13</xdr:col>
      <xdr:colOff>18510</xdr:colOff>
      <xdr:row>6</xdr:row>
      <xdr:rowOff>171480</xdr:rowOff>
    </xdr:to>
    <mc:AlternateContent xmlns:mc="http://schemas.openxmlformats.org/markup-compatibility/2006" xmlns:xdr14="http://schemas.microsoft.com/office/excel/2010/spreadsheetDrawing">
      <mc:Choice Requires="xdr14">
        <xdr:contentPart xmlns:r="http://schemas.openxmlformats.org/officeDocument/2006/relationships" r:id="rId80">
          <xdr14:nvContentPartPr>
            <xdr14:cNvPr id="51" name="Ink 50">
              <a:extLst>
                <a:ext uri="{FF2B5EF4-FFF2-40B4-BE49-F238E27FC236}">
                  <a16:creationId xmlns:a16="http://schemas.microsoft.com/office/drawing/2014/main" id="{00000000-0008-0000-0500-000033000000}"/>
                </a:ext>
              </a:extLst>
            </xdr14:cNvPr>
            <xdr14:cNvContentPartPr/>
          </xdr14:nvContentPartPr>
          <xdr14:nvPr macro=""/>
          <xdr14:xfrm>
            <a:off x="15658920" y="5886120"/>
            <a:ext cx="360" cy="360"/>
          </xdr14:xfrm>
        </xdr:contentPart>
      </mc:Choice>
      <mc:Fallback xmlns="">
        <xdr:pic>
          <xdr:nvPicPr>
            <xdr:cNvPr id="58" name="Ink 57">
              <a:extLst>
                <a:ext uri="{FF2B5EF4-FFF2-40B4-BE49-F238E27FC236}">
                  <a16:creationId xmlns:a16="http://schemas.microsoft.com/office/drawing/2014/main" id="{1F30330A-0F39-4FD3-9837-32ACD0667D25}"/>
                </a:ext>
              </a:extLst>
            </xdr:cNvPr>
            <xdr:cNvPicPr/>
          </xdr:nvPicPr>
          <xdr:blipFill>
            <a:blip xmlns:r="http://schemas.openxmlformats.org/officeDocument/2006/relationships" r:embed="rId52"/>
            <a:stretch>
              <a:fillRect/>
            </a:stretch>
          </xdr:blipFill>
          <xdr:spPr>
            <a:xfrm>
              <a:off x="15604920" y="5778480"/>
              <a:ext cx="108000" cy="216000"/>
            </a:xfrm>
            <a:prstGeom prst="rect">
              <a:avLst/>
            </a:prstGeom>
          </xdr:spPr>
        </xdr:pic>
      </mc:Fallback>
    </mc:AlternateContent>
    <xdr:clientData/>
  </xdr:twoCellAnchor>
  <xdr:twoCellAnchor editAs="oneCell">
    <xdr:from>
      <xdr:col>13</xdr:col>
      <xdr:colOff>186465</xdr:colOff>
      <xdr:row>6</xdr:row>
      <xdr:rowOff>132960</xdr:rowOff>
    </xdr:from>
    <xdr:to>
      <xdr:col>13</xdr:col>
      <xdr:colOff>190785</xdr:colOff>
      <xdr:row>6</xdr:row>
      <xdr:rowOff>133320</xdr:rowOff>
    </xdr:to>
    <mc:AlternateContent xmlns:mc="http://schemas.openxmlformats.org/markup-compatibility/2006" xmlns:xdr14="http://schemas.microsoft.com/office/excel/2010/spreadsheetDrawing">
      <mc:Choice Requires="xdr14">
        <xdr:contentPart xmlns:r="http://schemas.openxmlformats.org/officeDocument/2006/relationships" r:id="rId81">
          <xdr14:nvContentPartPr>
            <xdr14:cNvPr id="52" name="Ink 51">
              <a:extLst>
                <a:ext uri="{FF2B5EF4-FFF2-40B4-BE49-F238E27FC236}">
                  <a16:creationId xmlns:a16="http://schemas.microsoft.com/office/drawing/2014/main" id="{00000000-0008-0000-0500-000034000000}"/>
                </a:ext>
              </a:extLst>
            </xdr14:cNvPr>
            <xdr14:cNvContentPartPr/>
          </xdr14:nvContentPartPr>
          <xdr14:nvPr macro=""/>
          <xdr14:xfrm>
            <a:off x="15836040" y="5847960"/>
            <a:ext cx="4320" cy="360"/>
          </xdr14:xfrm>
        </xdr:contentPart>
      </mc:Choice>
      <mc:Fallback xmlns="">
        <xdr:pic>
          <xdr:nvPicPr>
            <xdr:cNvPr id="59" name="Ink 58">
              <a:extLst>
                <a:ext uri="{FF2B5EF4-FFF2-40B4-BE49-F238E27FC236}">
                  <a16:creationId xmlns:a16="http://schemas.microsoft.com/office/drawing/2014/main" id="{EFF18404-FBE8-4A39-AF72-159A3C183597}"/>
                </a:ext>
              </a:extLst>
            </xdr:cNvPr>
            <xdr:cNvPicPr/>
          </xdr:nvPicPr>
          <xdr:blipFill>
            <a:blip xmlns:r="http://schemas.openxmlformats.org/officeDocument/2006/relationships" r:embed="rId57"/>
            <a:stretch>
              <a:fillRect/>
            </a:stretch>
          </xdr:blipFill>
          <xdr:spPr>
            <a:xfrm>
              <a:off x="15782040" y="5739960"/>
              <a:ext cx="111960" cy="216000"/>
            </a:xfrm>
            <a:prstGeom prst="rect">
              <a:avLst/>
            </a:prstGeom>
          </xdr:spPr>
        </xdr:pic>
      </mc:Fallback>
    </mc:AlternateContent>
    <xdr:clientData/>
  </xdr:twoCellAnchor>
  <xdr:twoCellAnchor editAs="oneCell">
    <xdr:from>
      <xdr:col>12</xdr:col>
      <xdr:colOff>310253</xdr:colOff>
      <xdr:row>6</xdr:row>
      <xdr:rowOff>257383</xdr:rowOff>
    </xdr:from>
    <xdr:to>
      <xdr:col>12</xdr:col>
      <xdr:colOff>313788</xdr:colOff>
      <xdr:row>6</xdr:row>
      <xdr:rowOff>258528</xdr:rowOff>
    </xdr:to>
    <mc:AlternateContent xmlns:mc="http://schemas.openxmlformats.org/markup-compatibility/2006" xmlns:xdr14="http://schemas.microsoft.com/office/excel/2010/spreadsheetDrawing">
      <mc:Choice Requires="xdr14">
        <xdr:contentPart xmlns:r="http://schemas.openxmlformats.org/officeDocument/2006/relationships" r:id="rId82">
          <xdr14:nvContentPartPr>
            <xdr14:cNvPr id="53" name="Ink 52">
              <a:extLst>
                <a:ext uri="{FF2B5EF4-FFF2-40B4-BE49-F238E27FC236}">
                  <a16:creationId xmlns:a16="http://schemas.microsoft.com/office/drawing/2014/main" id="{00000000-0008-0000-0500-000035000000}"/>
                </a:ext>
              </a:extLst>
            </xdr14:cNvPr>
            <xdr14:cNvContentPartPr/>
          </xdr14:nvContentPartPr>
          <xdr14:nvPr macro=""/>
          <xdr14:xfrm>
            <a:off x="7369959" y="2184795"/>
            <a:ext cx="360" cy="4320"/>
          </xdr14:xfrm>
        </xdr:contentPart>
      </mc:Choice>
      <mc:Fallback xmlns="">
        <xdr:pic>
          <xdr:nvPicPr>
            <xdr:cNvPr id="60" name="Ink 59">
              <a:extLst>
                <a:ext uri="{FF2B5EF4-FFF2-40B4-BE49-F238E27FC236}">
                  <a16:creationId xmlns:a16="http://schemas.microsoft.com/office/drawing/2014/main" id="{060AC810-6683-4C8A-A100-C9296D35C52C}"/>
                </a:ext>
              </a:extLst>
            </xdr:cNvPr>
            <xdr:cNvPicPr/>
          </xdr:nvPicPr>
          <xdr:blipFill>
            <a:blip xmlns:r="http://schemas.openxmlformats.org/officeDocument/2006/relationships" r:embed="rId60"/>
            <a:stretch>
              <a:fillRect/>
            </a:stretch>
          </xdr:blipFill>
          <xdr:spPr>
            <a:xfrm>
              <a:off x="7315959" y="2077155"/>
              <a:ext cx="108000" cy="219960"/>
            </a:xfrm>
            <a:prstGeom prst="rect">
              <a:avLst/>
            </a:prstGeom>
          </xdr:spPr>
        </xdr:pic>
      </mc:Fallback>
    </mc:AlternateContent>
    <xdr:clientData/>
  </xdr:twoCellAnchor>
  <xdr:twoCellAnchor editAs="oneCell">
    <xdr:from>
      <xdr:col>12</xdr:col>
      <xdr:colOff>336220</xdr:colOff>
      <xdr:row>8</xdr:row>
      <xdr:rowOff>452628</xdr:rowOff>
    </xdr:from>
    <xdr:to>
      <xdr:col>12</xdr:col>
      <xdr:colOff>342210</xdr:colOff>
      <xdr:row>8</xdr:row>
      <xdr:rowOff>455443</xdr:rowOff>
    </xdr:to>
    <mc:AlternateContent xmlns:mc="http://schemas.openxmlformats.org/markup-compatibility/2006" xmlns:xdr14="http://schemas.microsoft.com/office/excel/2010/spreadsheetDrawing">
      <mc:Choice Requires="xdr14">
        <xdr:contentPart xmlns:r="http://schemas.openxmlformats.org/officeDocument/2006/relationships" r:id="rId83">
          <xdr14:nvContentPartPr>
            <xdr14:cNvPr id="54" name="Ink 53">
              <a:extLst>
                <a:ext uri="{FF2B5EF4-FFF2-40B4-BE49-F238E27FC236}">
                  <a16:creationId xmlns:a16="http://schemas.microsoft.com/office/drawing/2014/main" id="{00000000-0008-0000-0500-000036000000}"/>
                </a:ext>
              </a:extLst>
            </xdr14:cNvPr>
            <xdr14:cNvContentPartPr/>
          </xdr14:nvContentPartPr>
          <xdr14:nvPr macro=""/>
          <xdr14:xfrm>
            <a:off x="7395926" y="3343746"/>
            <a:ext cx="5990" cy="360"/>
          </xdr14:xfrm>
        </xdr:contentPart>
      </mc:Choice>
      <mc:Fallback xmlns="">
        <xdr:pic>
          <xdr:nvPicPr>
            <xdr:cNvPr id="61" name="Ink 60">
              <a:extLst>
                <a:ext uri="{FF2B5EF4-FFF2-40B4-BE49-F238E27FC236}">
                  <a16:creationId xmlns:a16="http://schemas.microsoft.com/office/drawing/2014/main" id="{372783FA-D686-43BE-8717-D25579F9629C}"/>
                </a:ext>
              </a:extLst>
            </xdr:cNvPr>
            <xdr:cNvPicPr/>
          </xdr:nvPicPr>
          <xdr:blipFill>
            <a:blip xmlns:r="http://schemas.openxmlformats.org/officeDocument/2006/relationships" r:embed="rId52"/>
            <a:stretch>
              <a:fillRect/>
            </a:stretch>
          </xdr:blipFill>
          <xdr:spPr>
            <a:xfrm>
              <a:off x="15738480" y="7074120"/>
              <a:ext cx="108000" cy="216000"/>
            </a:xfrm>
            <a:prstGeom prst="rect">
              <a:avLst/>
            </a:prstGeom>
          </xdr:spPr>
        </xdr:pic>
      </mc:Fallback>
    </mc:AlternateContent>
    <xdr:clientData/>
  </xdr:twoCellAnchor>
  <xdr:twoCellAnchor editAs="oneCell">
    <xdr:from>
      <xdr:col>14</xdr:col>
      <xdr:colOff>85560</xdr:colOff>
      <xdr:row>9</xdr:row>
      <xdr:rowOff>276330</xdr:rowOff>
    </xdr:from>
    <xdr:to>
      <xdr:col>14</xdr:col>
      <xdr:colOff>94725</xdr:colOff>
      <xdr:row>9</xdr:row>
      <xdr:rowOff>276690</xdr:rowOff>
    </xdr:to>
    <mc:AlternateContent xmlns:mc="http://schemas.openxmlformats.org/markup-compatibility/2006" xmlns:xdr14="http://schemas.microsoft.com/office/excel/2010/spreadsheetDrawing">
      <mc:Choice Requires="xdr14">
        <xdr:contentPart xmlns:r="http://schemas.openxmlformats.org/officeDocument/2006/relationships" r:id="rId84">
          <xdr14:nvContentPartPr>
            <xdr14:cNvPr id="55" name="Ink 54">
              <a:extLst>
                <a:ext uri="{FF2B5EF4-FFF2-40B4-BE49-F238E27FC236}">
                  <a16:creationId xmlns:a16="http://schemas.microsoft.com/office/drawing/2014/main" id="{00000000-0008-0000-0500-000037000000}"/>
                </a:ext>
              </a:extLst>
            </xdr14:cNvPr>
            <xdr14:cNvContentPartPr/>
          </xdr14:nvContentPartPr>
          <xdr14:nvPr macro=""/>
          <xdr14:xfrm>
            <a:off x="16239960" y="7420080"/>
            <a:ext cx="360" cy="360"/>
          </xdr14:xfrm>
        </xdr:contentPart>
      </mc:Choice>
      <mc:Fallback xmlns="">
        <xdr:pic>
          <xdr:nvPicPr>
            <xdr:cNvPr id="62" name="Ink 61">
              <a:extLst>
                <a:ext uri="{FF2B5EF4-FFF2-40B4-BE49-F238E27FC236}">
                  <a16:creationId xmlns:a16="http://schemas.microsoft.com/office/drawing/2014/main" id="{52F134E7-750C-4FB9-B597-14D380BD3775}"/>
                </a:ext>
              </a:extLst>
            </xdr:cNvPr>
            <xdr:cNvPicPr/>
          </xdr:nvPicPr>
          <xdr:blipFill>
            <a:blip xmlns:r="http://schemas.openxmlformats.org/officeDocument/2006/relationships" r:embed="rId52"/>
            <a:stretch>
              <a:fillRect/>
            </a:stretch>
          </xdr:blipFill>
          <xdr:spPr>
            <a:xfrm>
              <a:off x="16185960" y="7312080"/>
              <a:ext cx="108000" cy="216000"/>
            </a:xfrm>
            <a:prstGeom prst="rect">
              <a:avLst/>
            </a:prstGeom>
          </xdr:spPr>
        </xdr:pic>
      </mc:Fallback>
    </mc:AlternateContent>
    <xdr:clientData/>
  </xdr:twoCellAnchor>
  <xdr:twoCellAnchor editAs="oneCell">
    <xdr:from>
      <xdr:col>12</xdr:col>
      <xdr:colOff>502448</xdr:colOff>
      <xdr:row>8</xdr:row>
      <xdr:rowOff>327181</xdr:rowOff>
    </xdr:from>
    <xdr:to>
      <xdr:col>13</xdr:col>
      <xdr:colOff>8493</xdr:colOff>
      <xdr:row>8</xdr:row>
      <xdr:rowOff>330716</xdr:rowOff>
    </xdr:to>
    <mc:AlternateContent xmlns:mc="http://schemas.openxmlformats.org/markup-compatibility/2006" xmlns:xdr14="http://schemas.microsoft.com/office/excel/2010/spreadsheetDrawing">
      <mc:Choice Requires="xdr14">
        <xdr:contentPart xmlns:r="http://schemas.openxmlformats.org/officeDocument/2006/relationships" r:id="rId85">
          <xdr14:nvContentPartPr>
            <xdr14:cNvPr id="56" name="Ink 55">
              <a:extLst>
                <a:ext uri="{FF2B5EF4-FFF2-40B4-BE49-F238E27FC236}">
                  <a16:creationId xmlns:a16="http://schemas.microsoft.com/office/drawing/2014/main" id="{00000000-0008-0000-0500-000038000000}"/>
                </a:ext>
              </a:extLst>
            </xdr14:cNvPr>
            <xdr14:cNvContentPartPr/>
          </xdr14:nvContentPartPr>
          <xdr14:nvPr macro=""/>
          <xdr14:xfrm>
            <a:off x="7562154" y="3218299"/>
            <a:ext cx="7135" cy="360"/>
          </xdr14:xfrm>
        </xdr:contentPart>
      </mc:Choice>
      <mc:Fallback xmlns="">
        <xdr:pic>
          <xdr:nvPicPr>
            <xdr:cNvPr id="63" name="Ink 62">
              <a:extLst>
                <a:ext uri="{FF2B5EF4-FFF2-40B4-BE49-F238E27FC236}">
                  <a16:creationId xmlns:a16="http://schemas.microsoft.com/office/drawing/2014/main" id="{37A11924-981F-43F1-A3E1-46D4368547D1}"/>
                </a:ext>
              </a:extLst>
            </xdr:cNvPr>
            <xdr:cNvPicPr/>
          </xdr:nvPicPr>
          <xdr:blipFill>
            <a:blip xmlns:r="http://schemas.openxmlformats.org/officeDocument/2006/relationships" r:embed="rId57"/>
            <a:stretch>
              <a:fillRect/>
            </a:stretch>
          </xdr:blipFill>
          <xdr:spPr>
            <a:xfrm>
              <a:off x="15877440" y="7340880"/>
              <a:ext cx="111600" cy="216000"/>
            </a:xfrm>
            <a:prstGeom prst="rect">
              <a:avLst/>
            </a:prstGeom>
          </xdr:spPr>
        </xdr:pic>
      </mc:Fallback>
    </mc:AlternateContent>
    <xdr:clientData/>
  </xdr:twoCellAnchor>
  <xdr:twoCellAnchor editAs="oneCell">
    <xdr:from>
      <xdr:col>13</xdr:col>
      <xdr:colOff>472348</xdr:colOff>
      <xdr:row>8</xdr:row>
      <xdr:rowOff>469437</xdr:rowOff>
    </xdr:from>
    <xdr:to>
      <xdr:col>13</xdr:col>
      <xdr:colOff>475163</xdr:colOff>
      <xdr:row>8</xdr:row>
      <xdr:rowOff>472252</xdr:rowOff>
    </xdr:to>
    <mc:AlternateContent xmlns:mc="http://schemas.openxmlformats.org/markup-compatibility/2006" xmlns:xdr14="http://schemas.microsoft.com/office/excel/2010/spreadsheetDrawing">
      <mc:Choice Requires="xdr14">
        <xdr:contentPart xmlns:r="http://schemas.openxmlformats.org/officeDocument/2006/relationships" r:id="rId86">
          <xdr14:nvContentPartPr>
            <xdr14:cNvPr id="57" name="Ink 56">
              <a:extLst>
                <a:ext uri="{FF2B5EF4-FFF2-40B4-BE49-F238E27FC236}">
                  <a16:creationId xmlns:a16="http://schemas.microsoft.com/office/drawing/2014/main" id="{00000000-0008-0000-0500-000039000000}"/>
                </a:ext>
              </a:extLst>
            </xdr14:cNvPr>
            <xdr14:cNvContentPartPr/>
          </xdr14:nvContentPartPr>
          <xdr14:nvPr macro=""/>
          <xdr14:xfrm>
            <a:off x="8036319" y="3360555"/>
            <a:ext cx="360" cy="360"/>
          </xdr14:xfrm>
        </xdr:contentPart>
      </mc:Choice>
      <mc:Fallback xmlns="">
        <xdr:pic>
          <xdr:nvPicPr>
            <xdr:cNvPr id="64" name="Ink 63">
              <a:extLst>
                <a:ext uri="{FF2B5EF4-FFF2-40B4-BE49-F238E27FC236}">
                  <a16:creationId xmlns:a16="http://schemas.microsoft.com/office/drawing/2014/main" id="{D70F800B-01BD-45B3-8FD2-A6749CB17B78}"/>
                </a:ext>
              </a:extLst>
            </xdr:cNvPr>
            <xdr:cNvPicPr/>
          </xdr:nvPicPr>
          <xdr:blipFill>
            <a:blip xmlns:r="http://schemas.openxmlformats.org/officeDocument/2006/relationships" r:embed="rId52"/>
            <a:stretch>
              <a:fillRect/>
            </a:stretch>
          </xdr:blipFill>
          <xdr:spPr>
            <a:xfrm>
              <a:off x="7982319" y="3252915"/>
              <a:ext cx="108000" cy="216000"/>
            </a:xfrm>
            <a:prstGeom prst="rect">
              <a:avLst/>
            </a:prstGeom>
          </xdr:spPr>
        </xdr:pic>
      </mc:Fallback>
    </mc:AlternateContent>
    <xdr:clientData/>
  </xdr:twoCellAnchor>
  <xdr:twoCellAnchor editAs="oneCell">
    <xdr:from>
      <xdr:col>13</xdr:col>
      <xdr:colOff>304545</xdr:colOff>
      <xdr:row>8</xdr:row>
      <xdr:rowOff>409500</xdr:rowOff>
    </xdr:from>
    <xdr:to>
      <xdr:col>13</xdr:col>
      <xdr:colOff>304905</xdr:colOff>
      <xdr:row>8</xdr:row>
      <xdr:rowOff>418665</xdr:rowOff>
    </xdr:to>
    <mc:AlternateContent xmlns:mc="http://schemas.openxmlformats.org/markup-compatibility/2006" xmlns:xdr14="http://schemas.microsoft.com/office/excel/2010/spreadsheetDrawing">
      <mc:Choice Requires="xdr14">
        <xdr:contentPart xmlns:r="http://schemas.openxmlformats.org/officeDocument/2006/relationships" r:id="rId87">
          <xdr14:nvContentPartPr>
            <xdr14:cNvPr id="58" name="Ink 57">
              <a:extLst>
                <a:ext uri="{FF2B5EF4-FFF2-40B4-BE49-F238E27FC236}">
                  <a16:creationId xmlns:a16="http://schemas.microsoft.com/office/drawing/2014/main" id="{00000000-0008-0000-0500-00003A000000}"/>
                </a:ext>
              </a:extLst>
            </xdr14:cNvPr>
            <xdr14:cNvContentPartPr/>
          </xdr14:nvContentPartPr>
          <xdr14:nvPr macro=""/>
          <xdr14:xfrm>
            <a:off x="15954120" y="7077000"/>
            <a:ext cx="360" cy="360"/>
          </xdr14:xfrm>
        </xdr:contentPart>
      </mc:Choice>
      <mc:Fallback xmlns="">
        <xdr:pic>
          <xdr:nvPicPr>
            <xdr:cNvPr id="65" name="Ink 64">
              <a:extLst>
                <a:ext uri="{FF2B5EF4-FFF2-40B4-BE49-F238E27FC236}">
                  <a16:creationId xmlns:a16="http://schemas.microsoft.com/office/drawing/2014/main" id="{1D9D4171-3258-4FB4-A0D8-E534B3B30B10}"/>
                </a:ext>
              </a:extLst>
            </xdr:cNvPr>
            <xdr:cNvPicPr/>
          </xdr:nvPicPr>
          <xdr:blipFill>
            <a:blip xmlns:r="http://schemas.openxmlformats.org/officeDocument/2006/relationships" r:embed="rId52"/>
            <a:stretch>
              <a:fillRect/>
            </a:stretch>
          </xdr:blipFill>
          <xdr:spPr>
            <a:xfrm>
              <a:off x="15900480" y="6969360"/>
              <a:ext cx="108000" cy="216000"/>
            </a:xfrm>
            <a:prstGeom prst="rect">
              <a:avLst/>
            </a:prstGeom>
          </xdr:spPr>
        </xdr:pic>
      </mc:Fallback>
    </mc:AlternateContent>
    <xdr:clientData/>
  </xdr:twoCellAnchor>
  <xdr:twoCellAnchor editAs="oneCell">
    <xdr:from>
      <xdr:col>8</xdr:col>
      <xdr:colOff>161790</xdr:colOff>
      <xdr:row>7</xdr:row>
      <xdr:rowOff>161790</xdr:rowOff>
    </xdr:from>
    <xdr:to>
      <xdr:col>8</xdr:col>
      <xdr:colOff>170955</xdr:colOff>
      <xdr:row>7</xdr:row>
      <xdr:rowOff>170955</xdr:rowOff>
    </xdr:to>
    <mc:AlternateContent xmlns:mc="http://schemas.openxmlformats.org/markup-compatibility/2006" xmlns:xdr14="http://schemas.microsoft.com/office/excel/2010/spreadsheetDrawing">
      <mc:Choice Requires="xdr14">
        <xdr:contentPart xmlns:r="http://schemas.openxmlformats.org/officeDocument/2006/relationships" r:id="rId88">
          <xdr14:nvContentPartPr>
            <xdr14:cNvPr id="59" name="Ink 58">
              <a:extLst>
                <a:ext uri="{FF2B5EF4-FFF2-40B4-BE49-F238E27FC236}">
                  <a16:creationId xmlns:a16="http://schemas.microsoft.com/office/drawing/2014/main" id="{00000000-0008-0000-0500-00003B000000}"/>
                </a:ext>
              </a:extLst>
            </xdr14:cNvPr>
            <xdr14:cNvContentPartPr/>
          </xdr14:nvContentPartPr>
          <xdr14:nvPr macro=""/>
          <xdr14:xfrm>
            <a:off x="13287240" y="6353040"/>
            <a:ext cx="360" cy="360"/>
          </xdr14:xfrm>
        </xdr:contentPart>
      </mc:Choice>
      <mc:Fallback xmlns="">
        <xdr:pic>
          <xdr:nvPicPr>
            <xdr:cNvPr id="66" name="Ink 65">
              <a:extLst>
                <a:ext uri="{FF2B5EF4-FFF2-40B4-BE49-F238E27FC236}">
                  <a16:creationId xmlns:a16="http://schemas.microsoft.com/office/drawing/2014/main" id="{4F5B60D5-D2FD-4942-8E4A-406E3441D47B}"/>
                </a:ext>
              </a:extLst>
            </xdr:cNvPr>
            <xdr:cNvPicPr/>
          </xdr:nvPicPr>
          <xdr:blipFill>
            <a:blip xmlns:r="http://schemas.openxmlformats.org/officeDocument/2006/relationships" r:embed="rId52"/>
            <a:stretch>
              <a:fillRect/>
            </a:stretch>
          </xdr:blipFill>
          <xdr:spPr>
            <a:xfrm>
              <a:off x="13233240" y="6245040"/>
              <a:ext cx="108000" cy="216000"/>
            </a:xfrm>
            <a:prstGeom prst="rect">
              <a:avLst/>
            </a:prstGeom>
          </xdr:spPr>
        </xdr:pic>
      </mc:Fallback>
    </mc:AlternateContent>
    <xdr:clientData/>
  </xdr:twoCellAnchor>
  <xdr:twoCellAnchor editAs="oneCell">
    <xdr:from>
      <xdr:col>8</xdr:col>
      <xdr:colOff>37590</xdr:colOff>
      <xdr:row>8</xdr:row>
      <xdr:rowOff>47340</xdr:rowOff>
    </xdr:from>
    <xdr:to>
      <xdr:col>8</xdr:col>
      <xdr:colOff>37950</xdr:colOff>
      <xdr:row>8</xdr:row>
      <xdr:rowOff>56505</xdr:rowOff>
    </xdr:to>
    <mc:AlternateContent xmlns:mc="http://schemas.openxmlformats.org/markup-compatibility/2006" xmlns:xdr14="http://schemas.microsoft.com/office/excel/2010/spreadsheetDrawing">
      <mc:Choice Requires="xdr14">
        <xdr:contentPart xmlns:r="http://schemas.openxmlformats.org/officeDocument/2006/relationships" r:id="rId89">
          <xdr14:nvContentPartPr>
            <xdr14:cNvPr id="60" name="Ink 59">
              <a:extLst>
                <a:ext uri="{FF2B5EF4-FFF2-40B4-BE49-F238E27FC236}">
                  <a16:creationId xmlns:a16="http://schemas.microsoft.com/office/drawing/2014/main" id="{00000000-0008-0000-0500-00003C000000}"/>
                </a:ext>
              </a:extLst>
            </xdr14:cNvPr>
            <xdr14:cNvContentPartPr/>
          </xdr14:nvContentPartPr>
          <xdr14:nvPr macro=""/>
          <xdr14:xfrm>
            <a:off x="13163040" y="6714840"/>
            <a:ext cx="360" cy="360"/>
          </xdr14:xfrm>
        </xdr:contentPart>
      </mc:Choice>
      <mc:Fallback xmlns="">
        <xdr:pic>
          <xdr:nvPicPr>
            <xdr:cNvPr id="67" name="Ink 66">
              <a:extLst>
                <a:ext uri="{FF2B5EF4-FFF2-40B4-BE49-F238E27FC236}">
                  <a16:creationId xmlns:a16="http://schemas.microsoft.com/office/drawing/2014/main" id="{68B40F93-2817-4EED-8DB3-DE9743088359}"/>
                </a:ext>
              </a:extLst>
            </xdr:cNvPr>
            <xdr:cNvPicPr/>
          </xdr:nvPicPr>
          <xdr:blipFill>
            <a:blip xmlns:r="http://schemas.openxmlformats.org/officeDocument/2006/relationships" r:embed="rId52"/>
            <a:stretch>
              <a:fillRect/>
            </a:stretch>
          </xdr:blipFill>
          <xdr:spPr>
            <a:xfrm>
              <a:off x="13109040" y="6606840"/>
              <a:ext cx="108000" cy="216000"/>
            </a:xfrm>
            <a:prstGeom prst="rect">
              <a:avLst/>
            </a:prstGeom>
          </xdr:spPr>
        </xdr:pic>
      </mc:Fallback>
    </mc:AlternateContent>
    <xdr:clientData/>
  </xdr:twoCellAnchor>
  <xdr:twoCellAnchor editAs="oneCell">
    <xdr:from>
      <xdr:col>8</xdr:col>
      <xdr:colOff>180272</xdr:colOff>
      <xdr:row>8</xdr:row>
      <xdr:rowOff>192957</xdr:rowOff>
    </xdr:from>
    <xdr:to>
      <xdr:col>8</xdr:col>
      <xdr:colOff>185477</xdr:colOff>
      <xdr:row>8</xdr:row>
      <xdr:rowOff>193317</xdr:rowOff>
    </xdr:to>
    <mc:AlternateContent xmlns:mc="http://schemas.openxmlformats.org/markup-compatibility/2006" xmlns:xdr14="http://schemas.microsoft.com/office/excel/2010/spreadsheetDrawing">
      <mc:Choice Requires="xdr14">
        <xdr:contentPart xmlns:r="http://schemas.openxmlformats.org/officeDocument/2006/relationships" r:id="rId90">
          <xdr14:nvContentPartPr>
            <xdr14:cNvPr id="61" name="Ink 60">
              <a:extLst>
                <a:ext uri="{FF2B5EF4-FFF2-40B4-BE49-F238E27FC236}">
                  <a16:creationId xmlns:a16="http://schemas.microsoft.com/office/drawing/2014/main" id="{00000000-0008-0000-0500-00003D000000}"/>
                </a:ext>
              </a:extLst>
            </xdr14:cNvPr>
            <xdr14:cNvContentPartPr/>
          </xdr14:nvContentPartPr>
          <xdr14:nvPr macro=""/>
          <xdr14:xfrm>
            <a:off x="5222919" y="3084075"/>
            <a:ext cx="4320" cy="360"/>
          </xdr14:xfrm>
        </xdr:contentPart>
      </mc:Choice>
      <mc:Fallback xmlns="">
        <xdr:pic>
          <xdr:nvPicPr>
            <xdr:cNvPr id="68" name="Ink 67">
              <a:extLst>
                <a:ext uri="{FF2B5EF4-FFF2-40B4-BE49-F238E27FC236}">
                  <a16:creationId xmlns:a16="http://schemas.microsoft.com/office/drawing/2014/main" id="{A3F2816C-7F8C-4E96-B80F-5E4443DBC132}"/>
                </a:ext>
              </a:extLst>
            </xdr:cNvPr>
            <xdr:cNvPicPr/>
          </xdr:nvPicPr>
          <xdr:blipFill>
            <a:blip xmlns:r="http://schemas.openxmlformats.org/officeDocument/2006/relationships" r:embed="rId57"/>
            <a:stretch>
              <a:fillRect/>
            </a:stretch>
          </xdr:blipFill>
          <xdr:spPr>
            <a:xfrm>
              <a:off x="5168919" y="2976435"/>
              <a:ext cx="111960" cy="216000"/>
            </a:xfrm>
            <a:prstGeom prst="rect">
              <a:avLst/>
            </a:prstGeom>
          </xdr:spPr>
        </xdr:pic>
      </mc:Fallback>
    </mc:AlternateContent>
    <xdr:clientData/>
  </xdr:twoCellAnchor>
  <xdr:twoCellAnchor editAs="oneCell">
    <xdr:from>
      <xdr:col>8</xdr:col>
      <xdr:colOff>129390</xdr:colOff>
      <xdr:row>8</xdr:row>
      <xdr:rowOff>438300</xdr:rowOff>
    </xdr:from>
    <xdr:to>
      <xdr:col>8</xdr:col>
      <xdr:colOff>133710</xdr:colOff>
      <xdr:row>8</xdr:row>
      <xdr:rowOff>438660</xdr:rowOff>
    </xdr:to>
    <mc:AlternateContent xmlns:mc="http://schemas.openxmlformats.org/markup-compatibility/2006" xmlns:xdr14="http://schemas.microsoft.com/office/excel/2010/spreadsheetDrawing">
      <mc:Choice Requires="xdr14">
        <xdr:contentPart xmlns:r="http://schemas.openxmlformats.org/officeDocument/2006/relationships" r:id="rId91">
          <xdr14:nvContentPartPr>
            <xdr14:cNvPr id="62" name="Ink 61">
              <a:extLst>
                <a:ext uri="{FF2B5EF4-FFF2-40B4-BE49-F238E27FC236}">
                  <a16:creationId xmlns:a16="http://schemas.microsoft.com/office/drawing/2014/main" id="{00000000-0008-0000-0500-00003E000000}"/>
                </a:ext>
              </a:extLst>
            </xdr14:cNvPr>
            <xdr14:cNvContentPartPr/>
          </xdr14:nvContentPartPr>
          <xdr14:nvPr macro=""/>
          <xdr14:xfrm>
            <a:off x="13254840" y="7105800"/>
            <a:ext cx="4320" cy="360"/>
          </xdr14:xfrm>
        </xdr:contentPart>
      </mc:Choice>
      <mc:Fallback xmlns="">
        <xdr:pic>
          <xdr:nvPicPr>
            <xdr:cNvPr id="69" name="Ink 68">
              <a:extLst>
                <a:ext uri="{FF2B5EF4-FFF2-40B4-BE49-F238E27FC236}">
                  <a16:creationId xmlns:a16="http://schemas.microsoft.com/office/drawing/2014/main" id="{99CCCE11-97EC-4763-AAE6-0D111940F230}"/>
                </a:ext>
              </a:extLst>
            </xdr:cNvPr>
            <xdr:cNvPicPr/>
          </xdr:nvPicPr>
          <xdr:blipFill>
            <a:blip xmlns:r="http://schemas.openxmlformats.org/officeDocument/2006/relationships" r:embed="rId57"/>
            <a:stretch>
              <a:fillRect/>
            </a:stretch>
          </xdr:blipFill>
          <xdr:spPr>
            <a:xfrm>
              <a:off x="13200840" y="6997800"/>
              <a:ext cx="111960" cy="216000"/>
            </a:xfrm>
            <a:prstGeom prst="rect">
              <a:avLst/>
            </a:prstGeom>
          </xdr:spPr>
        </xdr:pic>
      </mc:Fallback>
    </mc:AlternateContent>
    <xdr:clientData/>
  </xdr:twoCellAnchor>
  <xdr:twoCellAnchor editAs="oneCell">
    <xdr:from>
      <xdr:col>9</xdr:col>
      <xdr:colOff>467651</xdr:colOff>
      <xdr:row>9</xdr:row>
      <xdr:rowOff>24474</xdr:rowOff>
    </xdr:from>
    <xdr:to>
      <xdr:col>9</xdr:col>
      <xdr:colOff>468436</xdr:colOff>
      <xdr:row>9</xdr:row>
      <xdr:rowOff>28009</xdr:rowOff>
    </xdr:to>
    <mc:AlternateContent xmlns:mc="http://schemas.openxmlformats.org/markup-compatibility/2006" xmlns:xdr14="http://schemas.microsoft.com/office/excel/2010/spreadsheetDrawing">
      <mc:Choice Requires="xdr14">
        <xdr:contentPart xmlns:r="http://schemas.openxmlformats.org/officeDocument/2006/relationships" r:id="rId92">
          <xdr14:nvContentPartPr>
            <xdr14:cNvPr id="63" name="Ink 62">
              <a:extLst>
                <a:ext uri="{FF2B5EF4-FFF2-40B4-BE49-F238E27FC236}">
                  <a16:creationId xmlns:a16="http://schemas.microsoft.com/office/drawing/2014/main" id="{00000000-0008-0000-0500-00003F000000}"/>
                </a:ext>
              </a:extLst>
            </xdr14:cNvPr>
            <xdr14:cNvContentPartPr/>
          </xdr14:nvContentPartPr>
          <xdr14:nvPr macro=""/>
          <xdr14:xfrm>
            <a:off x="6014563" y="3397445"/>
            <a:ext cx="3960" cy="360"/>
          </xdr14:xfrm>
        </xdr:contentPart>
      </mc:Choice>
      <mc:Fallback xmlns="">
        <xdr:pic>
          <xdr:nvPicPr>
            <xdr:cNvPr id="70" name="Ink 69">
              <a:extLst>
                <a:ext uri="{FF2B5EF4-FFF2-40B4-BE49-F238E27FC236}">
                  <a16:creationId xmlns:a16="http://schemas.microsoft.com/office/drawing/2014/main" id="{FBB1F10F-173C-4292-A35E-3D55412CBE88}"/>
                </a:ext>
              </a:extLst>
            </xdr:cNvPr>
            <xdr:cNvPicPr/>
          </xdr:nvPicPr>
          <xdr:blipFill>
            <a:blip xmlns:r="http://schemas.openxmlformats.org/officeDocument/2006/relationships" r:embed="rId57"/>
            <a:stretch>
              <a:fillRect/>
            </a:stretch>
          </xdr:blipFill>
          <xdr:spPr>
            <a:xfrm>
              <a:off x="5344599" y="3423915"/>
              <a:ext cx="111600" cy="216000"/>
            </a:xfrm>
            <a:prstGeom prst="rect">
              <a:avLst/>
            </a:prstGeom>
          </xdr:spPr>
        </xdr:pic>
      </mc:Fallback>
    </mc:AlternateContent>
    <xdr:clientData/>
  </xdr:twoCellAnchor>
  <xdr:twoCellAnchor editAs="oneCell">
    <xdr:from>
      <xdr:col>12</xdr:col>
      <xdr:colOff>142650</xdr:colOff>
      <xdr:row>9</xdr:row>
      <xdr:rowOff>276330</xdr:rowOff>
    </xdr:from>
    <xdr:to>
      <xdr:col>12</xdr:col>
      <xdr:colOff>151815</xdr:colOff>
      <xdr:row>9</xdr:row>
      <xdr:rowOff>276690</xdr:rowOff>
    </xdr:to>
    <mc:AlternateContent xmlns:mc="http://schemas.openxmlformats.org/markup-compatibility/2006" xmlns:xdr14="http://schemas.microsoft.com/office/excel/2010/spreadsheetDrawing">
      <mc:Choice Requires="xdr14">
        <xdr:contentPart xmlns:r="http://schemas.openxmlformats.org/officeDocument/2006/relationships" r:id="rId93">
          <xdr14:nvContentPartPr>
            <xdr14:cNvPr id="64" name="Ink 63">
              <a:extLst>
                <a:ext uri="{FF2B5EF4-FFF2-40B4-BE49-F238E27FC236}">
                  <a16:creationId xmlns:a16="http://schemas.microsoft.com/office/drawing/2014/main" id="{00000000-0008-0000-0500-000040000000}"/>
                </a:ext>
              </a:extLst>
            </xdr14:cNvPr>
            <xdr14:cNvContentPartPr/>
          </xdr14:nvContentPartPr>
          <xdr14:nvPr macro=""/>
          <xdr14:xfrm>
            <a:off x="15287400" y="7420080"/>
            <a:ext cx="360" cy="360"/>
          </xdr14:xfrm>
        </xdr:contentPart>
      </mc:Choice>
      <mc:Fallback xmlns="">
        <xdr:pic>
          <xdr:nvPicPr>
            <xdr:cNvPr id="71" name="Ink 70">
              <a:extLst>
                <a:ext uri="{FF2B5EF4-FFF2-40B4-BE49-F238E27FC236}">
                  <a16:creationId xmlns:a16="http://schemas.microsoft.com/office/drawing/2014/main" id="{15EFA0C3-FD94-4A03-9589-C503A82953E5}"/>
                </a:ext>
              </a:extLst>
            </xdr:cNvPr>
            <xdr:cNvPicPr/>
          </xdr:nvPicPr>
          <xdr:blipFill>
            <a:blip xmlns:r="http://schemas.openxmlformats.org/officeDocument/2006/relationships" r:embed="rId52"/>
            <a:stretch>
              <a:fillRect/>
            </a:stretch>
          </xdr:blipFill>
          <xdr:spPr>
            <a:xfrm>
              <a:off x="15233400" y="7312080"/>
              <a:ext cx="108000" cy="216000"/>
            </a:xfrm>
            <a:prstGeom prst="rect">
              <a:avLst/>
            </a:prstGeom>
          </xdr:spPr>
        </xdr:pic>
      </mc:Fallback>
    </mc:AlternateContent>
    <xdr:clientData/>
  </xdr:twoCellAnchor>
  <xdr:twoCellAnchor editAs="oneCell">
    <xdr:from>
      <xdr:col>12</xdr:col>
      <xdr:colOff>497093</xdr:colOff>
      <xdr:row>9</xdr:row>
      <xdr:rowOff>339664</xdr:rowOff>
    </xdr:from>
    <xdr:to>
      <xdr:col>13</xdr:col>
      <xdr:colOff>953</xdr:colOff>
      <xdr:row>9</xdr:row>
      <xdr:rowOff>340024</xdr:rowOff>
    </xdr:to>
    <mc:AlternateContent xmlns:mc="http://schemas.openxmlformats.org/markup-compatibility/2006" xmlns:xdr14="http://schemas.microsoft.com/office/excel/2010/spreadsheetDrawing">
      <mc:Choice Requires="xdr14">
        <xdr:contentPart xmlns:r="http://schemas.openxmlformats.org/officeDocument/2006/relationships" r:id="rId94">
          <xdr14:nvContentPartPr>
            <xdr14:cNvPr id="65" name="Ink 64">
              <a:extLst>
                <a:ext uri="{FF2B5EF4-FFF2-40B4-BE49-F238E27FC236}">
                  <a16:creationId xmlns:a16="http://schemas.microsoft.com/office/drawing/2014/main" id="{00000000-0008-0000-0500-000041000000}"/>
                </a:ext>
              </a:extLst>
            </xdr14:cNvPr>
            <xdr14:cNvContentPartPr/>
          </xdr14:nvContentPartPr>
          <xdr14:nvPr macro=""/>
          <xdr14:xfrm>
            <a:off x="7556799" y="3712635"/>
            <a:ext cx="4320" cy="360"/>
          </xdr14:xfrm>
        </xdr:contentPart>
      </mc:Choice>
      <mc:Fallback xmlns="">
        <xdr:pic>
          <xdr:nvPicPr>
            <xdr:cNvPr id="72" name="Ink 71">
              <a:extLst>
                <a:ext uri="{FF2B5EF4-FFF2-40B4-BE49-F238E27FC236}">
                  <a16:creationId xmlns:a16="http://schemas.microsoft.com/office/drawing/2014/main" id="{40F495EC-B723-4A9C-AD4E-5D555157D466}"/>
                </a:ext>
              </a:extLst>
            </xdr:cNvPr>
            <xdr:cNvPicPr/>
          </xdr:nvPicPr>
          <xdr:blipFill>
            <a:blip xmlns:r="http://schemas.openxmlformats.org/officeDocument/2006/relationships" r:embed="rId57"/>
            <a:stretch>
              <a:fillRect/>
            </a:stretch>
          </xdr:blipFill>
          <xdr:spPr>
            <a:xfrm>
              <a:off x="7502799" y="3604995"/>
              <a:ext cx="111960" cy="216000"/>
            </a:xfrm>
            <a:prstGeom prst="rect">
              <a:avLst/>
            </a:prstGeom>
          </xdr:spPr>
        </xdr:pic>
      </mc:Fallback>
    </mc:AlternateContent>
    <xdr:clientData/>
  </xdr:twoCellAnchor>
  <xdr:twoCellAnchor editAs="oneCell">
    <xdr:from>
      <xdr:col>12</xdr:col>
      <xdr:colOff>376493</xdr:colOff>
      <xdr:row>3</xdr:row>
      <xdr:rowOff>87262</xdr:rowOff>
    </xdr:from>
    <xdr:to>
      <xdr:col>12</xdr:col>
      <xdr:colOff>379308</xdr:colOff>
      <xdr:row>3</xdr:row>
      <xdr:rowOff>90077</xdr:rowOff>
    </xdr:to>
    <mc:AlternateContent xmlns:mc="http://schemas.openxmlformats.org/markup-compatibility/2006" xmlns:xdr14="http://schemas.microsoft.com/office/excel/2010/spreadsheetDrawing">
      <mc:Choice Requires="xdr14">
        <xdr:contentPart xmlns:r="http://schemas.openxmlformats.org/officeDocument/2006/relationships" r:id="rId95">
          <xdr14:nvContentPartPr>
            <xdr14:cNvPr id="66" name="Ink 65">
              <a:extLst>
                <a:ext uri="{FF2B5EF4-FFF2-40B4-BE49-F238E27FC236}">
                  <a16:creationId xmlns:a16="http://schemas.microsoft.com/office/drawing/2014/main" id="{00000000-0008-0000-0500-000042000000}"/>
                </a:ext>
              </a:extLst>
            </xdr14:cNvPr>
            <xdr14:cNvContentPartPr/>
          </xdr14:nvContentPartPr>
          <xdr14:nvPr macro=""/>
          <xdr14:xfrm>
            <a:off x="7436199" y="569115"/>
            <a:ext cx="360" cy="360"/>
          </xdr14:xfrm>
        </xdr:contentPart>
      </mc:Choice>
      <mc:Fallback xmlns="">
        <xdr:pic>
          <xdr:nvPicPr>
            <xdr:cNvPr id="73" name="Ink 72">
              <a:extLst>
                <a:ext uri="{FF2B5EF4-FFF2-40B4-BE49-F238E27FC236}">
                  <a16:creationId xmlns:a16="http://schemas.microsoft.com/office/drawing/2014/main" id="{162C5B9C-8A7C-4CD3-A0B6-6FE0897CA96C}"/>
                </a:ext>
              </a:extLst>
            </xdr:cNvPr>
            <xdr:cNvPicPr/>
          </xdr:nvPicPr>
          <xdr:blipFill>
            <a:blip xmlns:r="http://schemas.openxmlformats.org/officeDocument/2006/relationships" r:embed="rId52"/>
            <a:stretch>
              <a:fillRect/>
            </a:stretch>
          </xdr:blipFill>
          <xdr:spPr>
            <a:xfrm>
              <a:off x="7382559" y="461475"/>
              <a:ext cx="108000" cy="216000"/>
            </a:xfrm>
            <a:prstGeom prst="rect">
              <a:avLst/>
            </a:prstGeom>
          </xdr:spPr>
        </xdr:pic>
      </mc:Fallback>
    </mc:AlternateContent>
    <xdr:clientData/>
  </xdr:twoCellAnchor>
  <xdr:twoCellAnchor editAs="oneCell">
    <xdr:from>
      <xdr:col>13</xdr:col>
      <xdr:colOff>323399</xdr:colOff>
      <xdr:row>3</xdr:row>
      <xdr:rowOff>124571</xdr:rowOff>
    </xdr:from>
    <xdr:to>
      <xdr:col>13</xdr:col>
      <xdr:colOff>323759</xdr:colOff>
      <xdr:row>3</xdr:row>
      <xdr:rowOff>127386</xdr:rowOff>
    </xdr:to>
    <mc:AlternateContent xmlns:mc="http://schemas.openxmlformats.org/markup-compatibility/2006" xmlns:xdr14="http://schemas.microsoft.com/office/excel/2010/spreadsheetDrawing">
      <mc:Choice Requires="xdr14">
        <xdr:contentPart xmlns:r="http://schemas.openxmlformats.org/officeDocument/2006/relationships" r:id="rId96">
          <xdr14:nvContentPartPr>
            <xdr14:cNvPr id="67" name="Ink 66">
              <a:extLst>
                <a:ext uri="{FF2B5EF4-FFF2-40B4-BE49-F238E27FC236}">
                  <a16:creationId xmlns:a16="http://schemas.microsoft.com/office/drawing/2014/main" id="{00000000-0008-0000-0500-000043000000}"/>
                </a:ext>
              </a:extLst>
            </xdr14:cNvPr>
            <xdr14:cNvContentPartPr/>
          </xdr14:nvContentPartPr>
          <xdr14:nvPr macro=""/>
          <xdr14:xfrm>
            <a:off x="7887370" y="606424"/>
            <a:ext cx="360" cy="360"/>
          </xdr14:xfrm>
        </xdr:contentPart>
      </mc:Choice>
      <mc:Fallback xmlns="">
        <xdr:pic>
          <xdr:nvPicPr>
            <xdr:cNvPr id="74" name="Ink 73">
              <a:extLst>
                <a:ext uri="{FF2B5EF4-FFF2-40B4-BE49-F238E27FC236}">
                  <a16:creationId xmlns:a16="http://schemas.microsoft.com/office/drawing/2014/main" id="{BA7B9E72-FF34-4049-BEA6-F5AFC359DB8D}"/>
                </a:ext>
              </a:extLst>
            </xdr:cNvPr>
            <xdr:cNvPicPr/>
          </xdr:nvPicPr>
          <xdr:blipFill>
            <a:blip xmlns:r="http://schemas.openxmlformats.org/officeDocument/2006/relationships" r:embed="rId52"/>
            <a:stretch>
              <a:fillRect/>
            </a:stretch>
          </xdr:blipFill>
          <xdr:spPr>
            <a:xfrm>
              <a:off x="7833730" y="498424"/>
              <a:ext cx="108000" cy="216000"/>
            </a:xfrm>
            <a:prstGeom prst="rect">
              <a:avLst/>
            </a:prstGeom>
          </xdr:spPr>
        </xdr:pic>
      </mc:Fallback>
    </mc:AlternateContent>
    <xdr:clientData/>
  </xdr:twoCellAnchor>
  <xdr:twoCellAnchor editAs="oneCell">
    <xdr:from>
      <xdr:col>14</xdr:col>
      <xdr:colOff>18600</xdr:colOff>
      <xdr:row>3</xdr:row>
      <xdr:rowOff>199830</xdr:rowOff>
    </xdr:from>
    <xdr:to>
      <xdr:col>14</xdr:col>
      <xdr:colOff>18960</xdr:colOff>
      <xdr:row>3</xdr:row>
      <xdr:rowOff>208995</xdr:rowOff>
    </xdr:to>
    <mc:AlternateContent xmlns:mc="http://schemas.openxmlformats.org/markup-compatibility/2006" xmlns:xdr14="http://schemas.microsoft.com/office/excel/2010/spreadsheetDrawing">
      <mc:Choice Requires="xdr14">
        <xdr:contentPart xmlns:r="http://schemas.openxmlformats.org/officeDocument/2006/relationships" r:id="rId97">
          <xdr14:nvContentPartPr>
            <xdr14:cNvPr id="68" name="Ink 67">
              <a:extLst>
                <a:ext uri="{FF2B5EF4-FFF2-40B4-BE49-F238E27FC236}">
                  <a16:creationId xmlns:a16="http://schemas.microsoft.com/office/drawing/2014/main" id="{00000000-0008-0000-0500-000044000000}"/>
                </a:ext>
              </a:extLst>
            </xdr14:cNvPr>
            <xdr14:cNvContentPartPr/>
          </xdr14:nvContentPartPr>
          <xdr14:nvPr macro=""/>
          <xdr14:xfrm>
            <a:off x="16173000" y="4486080"/>
            <a:ext cx="360" cy="360"/>
          </xdr14:xfrm>
        </xdr:contentPart>
      </mc:Choice>
      <mc:Fallback xmlns="">
        <xdr:pic>
          <xdr:nvPicPr>
            <xdr:cNvPr id="75" name="Ink 74">
              <a:extLst>
                <a:ext uri="{FF2B5EF4-FFF2-40B4-BE49-F238E27FC236}">
                  <a16:creationId xmlns:a16="http://schemas.microsoft.com/office/drawing/2014/main" id="{9E434581-8FDA-46D5-8101-35C03DC99665}"/>
                </a:ext>
              </a:extLst>
            </xdr:cNvPr>
            <xdr:cNvPicPr/>
          </xdr:nvPicPr>
          <xdr:blipFill>
            <a:blip xmlns:r="http://schemas.openxmlformats.org/officeDocument/2006/relationships" r:embed="rId52"/>
            <a:stretch>
              <a:fillRect/>
            </a:stretch>
          </xdr:blipFill>
          <xdr:spPr>
            <a:xfrm>
              <a:off x="16119000" y="4378080"/>
              <a:ext cx="108000" cy="216000"/>
            </a:xfrm>
            <a:prstGeom prst="rect">
              <a:avLst/>
            </a:prstGeom>
          </xdr:spPr>
        </xdr:pic>
      </mc:Fallback>
    </mc:AlternateContent>
    <xdr:clientData/>
  </xdr:twoCellAnchor>
  <xdr:twoCellAnchor editAs="oneCell">
    <xdr:from>
      <xdr:col>13</xdr:col>
      <xdr:colOff>376545</xdr:colOff>
      <xdr:row>3</xdr:row>
      <xdr:rowOff>228270</xdr:rowOff>
    </xdr:from>
    <xdr:to>
      <xdr:col>13</xdr:col>
      <xdr:colOff>390225</xdr:colOff>
      <xdr:row>3</xdr:row>
      <xdr:rowOff>228630</xdr:rowOff>
    </xdr:to>
    <mc:AlternateContent xmlns:mc="http://schemas.openxmlformats.org/markup-compatibility/2006" xmlns:xdr14="http://schemas.microsoft.com/office/excel/2010/spreadsheetDrawing">
      <mc:Choice Requires="xdr14">
        <xdr:contentPart xmlns:r="http://schemas.openxmlformats.org/officeDocument/2006/relationships" r:id="rId98">
          <xdr14:nvContentPartPr>
            <xdr14:cNvPr id="69" name="Ink 68">
              <a:extLst>
                <a:ext uri="{FF2B5EF4-FFF2-40B4-BE49-F238E27FC236}">
                  <a16:creationId xmlns:a16="http://schemas.microsoft.com/office/drawing/2014/main" id="{00000000-0008-0000-0500-000045000000}"/>
                </a:ext>
              </a:extLst>
            </xdr14:cNvPr>
            <xdr14:cNvContentPartPr/>
          </xdr14:nvContentPartPr>
          <xdr14:nvPr macro=""/>
          <xdr14:xfrm>
            <a:off x="16026120" y="4514520"/>
            <a:ext cx="13680" cy="360"/>
          </xdr14:xfrm>
        </xdr:contentPart>
      </mc:Choice>
      <mc:Fallback xmlns="">
        <xdr:pic>
          <xdr:nvPicPr>
            <xdr:cNvPr id="76" name="Ink 75">
              <a:extLst>
                <a:ext uri="{FF2B5EF4-FFF2-40B4-BE49-F238E27FC236}">
                  <a16:creationId xmlns:a16="http://schemas.microsoft.com/office/drawing/2014/main" id="{176667E2-6BA5-4745-80CC-D7D1A22A4A71}"/>
                </a:ext>
              </a:extLst>
            </xdr:cNvPr>
            <xdr:cNvPicPr/>
          </xdr:nvPicPr>
          <xdr:blipFill>
            <a:blip xmlns:r="http://schemas.openxmlformats.org/officeDocument/2006/relationships" r:embed="rId99"/>
            <a:stretch>
              <a:fillRect/>
            </a:stretch>
          </xdr:blipFill>
          <xdr:spPr>
            <a:xfrm>
              <a:off x="15972480" y="4406880"/>
              <a:ext cx="121320" cy="216000"/>
            </a:xfrm>
            <a:prstGeom prst="rect">
              <a:avLst/>
            </a:prstGeom>
          </xdr:spPr>
        </xdr:pic>
      </mc:Fallback>
    </mc:AlternateContent>
    <xdr:clientData/>
  </xdr:twoCellAnchor>
  <xdr:twoCellAnchor editAs="oneCell">
    <xdr:from>
      <xdr:col>13</xdr:col>
      <xdr:colOff>83422</xdr:colOff>
      <xdr:row>3</xdr:row>
      <xdr:rowOff>259257</xdr:rowOff>
    </xdr:from>
    <xdr:to>
      <xdr:col>13</xdr:col>
      <xdr:colOff>88627</xdr:colOff>
      <xdr:row>3</xdr:row>
      <xdr:rowOff>262072</xdr:rowOff>
    </xdr:to>
    <mc:AlternateContent xmlns:mc="http://schemas.openxmlformats.org/markup-compatibility/2006" xmlns:xdr14="http://schemas.microsoft.com/office/excel/2010/spreadsheetDrawing">
      <mc:Choice Requires="xdr14">
        <xdr:contentPart xmlns:r="http://schemas.openxmlformats.org/officeDocument/2006/relationships" r:id="rId100">
          <xdr14:nvContentPartPr>
            <xdr14:cNvPr id="70" name="Ink 69">
              <a:extLst>
                <a:ext uri="{FF2B5EF4-FFF2-40B4-BE49-F238E27FC236}">
                  <a16:creationId xmlns:a16="http://schemas.microsoft.com/office/drawing/2014/main" id="{00000000-0008-0000-0500-000046000000}"/>
                </a:ext>
              </a:extLst>
            </xdr14:cNvPr>
            <xdr14:cNvContentPartPr/>
          </xdr14:nvContentPartPr>
          <xdr14:nvPr macro=""/>
          <xdr14:xfrm>
            <a:off x="7647393" y="741110"/>
            <a:ext cx="4320" cy="360"/>
          </xdr14:xfrm>
        </xdr:contentPart>
      </mc:Choice>
      <mc:Fallback xmlns="">
        <xdr:pic>
          <xdr:nvPicPr>
            <xdr:cNvPr id="77" name="Ink 76">
              <a:extLst>
                <a:ext uri="{FF2B5EF4-FFF2-40B4-BE49-F238E27FC236}">
                  <a16:creationId xmlns:a16="http://schemas.microsoft.com/office/drawing/2014/main" id="{D7E568FE-174C-4D3B-B05D-92DB5867C11A}"/>
                </a:ext>
              </a:extLst>
            </xdr:cNvPr>
            <xdr:cNvPicPr/>
          </xdr:nvPicPr>
          <xdr:blipFill>
            <a:blip xmlns:r="http://schemas.openxmlformats.org/officeDocument/2006/relationships" r:embed="rId57"/>
            <a:stretch>
              <a:fillRect/>
            </a:stretch>
          </xdr:blipFill>
          <xdr:spPr>
            <a:xfrm>
              <a:off x="7593753" y="633470"/>
              <a:ext cx="111960" cy="216000"/>
            </a:xfrm>
            <a:prstGeom prst="rect">
              <a:avLst/>
            </a:prstGeom>
          </xdr:spPr>
        </xdr:pic>
      </mc:Fallback>
    </mc:AlternateContent>
    <xdr:clientData/>
  </xdr:twoCellAnchor>
  <xdr:twoCellAnchor editAs="oneCell">
    <xdr:from>
      <xdr:col>12</xdr:col>
      <xdr:colOff>166973</xdr:colOff>
      <xdr:row>4</xdr:row>
      <xdr:rowOff>196169</xdr:rowOff>
    </xdr:from>
    <xdr:to>
      <xdr:col>12</xdr:col>
      <xdr:colOff>180228</xdr:colOff>
      <xdr:row>4</xdr:row>
      <xdr:rowOff>199704</xdr:rowOff>
    </xdr:to>
    <mc:AlternateContent xmlns:mc="http://schemas.openxmlformats.org/markup-compatibility/2006" xmlns:xdr14="http://schemas.microsoft.com/office/excel/2010/spreadsheetDrawing">
      <mc:Choice Requires="xdr14">
        <xdr:contentPart xmlns:r="http://schemas.openxmlformats.org/officeDocument/2006/relationships" r:id="rId101">
          <xdr14:nvContentPartPr>
            <xdr14:cNvPr id="71" name="Ink 70">
              <a:extLst>
                <a:ext uri="{FF2B5EF4-FFF2-40B4-BE49-F238E27FC236}">
                  <a16:creationId xmlns:a16="http://schemas.microsoft.com/office/drawing/2014/main" id="{00000000-0008-0000-0500-000047000000}"/>
                </a:ext>
              </a:extLst>
            </xdr14:cNvPr>
            <xdr14:cNvContentPartPr/>
          </xdr14:nvContentPartPr>
          <xdr14:nvPr macro=""/>
          <xdr14:xfrm>
            <a:off x="7226679" y="1159875"/>
            <a:ext cx="10080" cy="360"/>
          </xdr14:xfrm>
        </xdr:contentPart>
      </mc:Choice>
      <mc:Fallback xmlns="">
        <xdr:pic>
          <xdr:nvPicPr>
            <xdr:cNvPr id="78" name="Ink 77">
              <a:extLst>
                <a:ext uri="{FF2B5EF4-FFF2-40B4-BE49-F238E27FC236}">
                  <a16:creationId xmlns:a16="http://schemas.microsoft.com/office/drawing/2014/main" id="{DFDF358D-A2D5-492E-B5A9-0E07854E4859}"/>
                </a:ext>
              </a:extLst>
            </xdr:cNvPr>
            <xdr:cNvPicPr/>
          </xdr:nvPicPr>
          <xdr:blipFill>
            <a:blip xmlns:r="http://schemas.openxmlformats.org/officeDocument/2006/relationships" r:embed="rId66"/>
            <a:stretch>
              <a:fillRect/>
            </a:stretch>
          </xdr:blipFill>
          <xdr:spPr>
            <a:xfrm>
              <a:off x="7173039" y="1052235"/>
              <a:ext cx="117720" cy="216000"/>
            </a:xfrm>
            <a:prstGeom prst="rect">
              <a:avLst/>
            </a:prstGeom>
          </xdr:spPr>
        </xdr:pic>
      </mc:Fallback>
    </mc:AlternateContent>
    <xdr:clientData/>
  </xdr:twoCellAnchor>
  <xdr:twoCellAnchor editAs="oneCell">
    <xdr:from>
      <xdr:col>12</xdr:col>
      <xdr:colOff>466290</xdr:colOff>
      <xdr:row>4</xdr:row>
      <xdr:rowOff>190140</xdr:rowOff>
    </xdr:from>
    <xdr:to>
      <xdr:col>12</xdr:col>
      <xdr:colOff>476010</xdr:colOff>
      <xdr:row>4</xdr:row>
      <xdr:rowOff>190500</xdr:rowOff>
    </xdr:to>
    <mc:AlternateContent xmlns:mc="http://schemas.openxmlformats.org/markup-compatibility/2006" xmlns:xdr14="http://schemas.microsoft.com/office/excel/2010/spreadsheetDrawing">
      <mc:Choice Requires="xdr14">
        <xdr:contentPart xmlns:r="http://schemas.openxmlformats.org/officeDocument/2006/relationships" r:id="rId102">
          <xdr14:nvContentPartPr>
            <xdr14:cNvPr id="72" name="Ink 71">
              <a:extLst>
                <a:ext uri="{FF2B5EF4-FFF2-40B4-BE49-F238E27FC236}">
                  <a16:creationId xmlns:a16="http://schemas.microsoft.com/office/drawing/2014/main" id="{00000000-0008-0000-0500-000048000000}"/>
                </a:ext>
              </a:extLst>
            </xdr14:cNvPr>
            <xdr14:cNvContentPartPr/>
          </xdr14:nvContentPartPr>
          <xdr14:nvPr macro=""/>
          <xdr14:xfrm>
            <a:off x="15611040" y="4952640"/>
            <a:ext cx="9720" cy="360"/>
          </xdr14:xfrm>
        </xdr:contentPart>
      </mc:Choice>
      <mc:Fallback xmlns="">
        <xdr:pic>
          <xdr:nvPicPr>
            <xdr:cNvPr id="79" name="Ink 78">
              <a:extLst>
                <a:ext uri="{FF2B5EF4-FFF2-40B4-BE49-F238E27FC236}">
                  <a16:creationId xmlns:a16="http://schemas.microsoft.com/office/drawing/2014/main" id="{F9CD4EB5-9080-46B9-A8FE-9C1B30651839}"/>
                </a:ext>
              </a:extLst>
            </xdr:cNvPr>
            <xdr:cNvPicPr/>
          </xdr:nvPicPr>
          <xdr:blipFill>
            <a:blip xmlns:r="http://schemas.openxmlformats.org/officeDocument/2006/relationships" r:embed="rId103"/>
            <a:stretch>
              <a:fillRect/>
            </a:stretch>
          </xdr:blipFill>
          <xdr:spPr>
            <a:xfrm>
              <a:off x="15557040" y="4844640"/>
              <a:ext cx="117360" cy="216000"/>
            </a:xfrm>
            <a:prstGeom prst="rect">
              <a:avLst/>
            </a:prstGeom>
          </xdr:spPr>
        </xdr:pic>
      </mc:Fallback>
    </mc:AlternateContent>
    <xdr:clientData/>
  </xdr:twoCellAnchor>
  <xdr:twoCellAnchor editAs="oneCell">
    <xdr:from>
      <xdr:col>9</xdr:col>
      <xdr:colOff>146167</xdr:colOff>
      <xdr:row>4</xdr:row>
      <xdr:rowOff>263129</xdr:rowOff>
    </xdr:from>
    <xdr:to>
      <xdr:col>9</xdr:col>
      <xdr:colOff>148982</xdr:colOff>
      <xdr:row>4</xdr:row>
      <xdr:rowOff>265944</xdr:rowOff>
    </xdr:to>
    <mc:AlternateContent xmlns:mc="http://schemas.openxmlformats.org/markup-compatibility/2006" xmlns:xdr14="http://schemas.microsoft.com/office/excel/2010/spreadsheetDrawing">
      <mc:Choice Requires="xdr14">
        <xdr:contentPart xmlns:r="http://schemas.openxmlformats.org/officeDocument/2006/relationships" r:id="rId104">
          <xdr14:nvContentPartPr>
            <xdr14:cNvPr id="73" name="Ink 72">
              <a:extLst>
                <a:ext uri="{FF2B5EF4-FFF2-40B4-BE49-F238E27FC236}">
                  <a16:creationId xmlns:a16="http://schemas.microsoft.com/office/drawing/2014/main" id="{00000000-0008-0000-0500-000049000000}"/>
                </a:ext>
              </a:extLst>
            </xdr14:cNvPr>
            <xdr14:cNvContentPartPr/>
          </xdr14:nvContentPartPr>
          <xdr14:nvPr macro=""/>
          <xdr14:xfrm>
            <a:off x="5693079" y="1226835"/>
            <a:ext cx="360" cy="360"/>
          </xdr14:xfrm>
        </xdr:contentPart>
      </mc:Choice>
      <mc:Fallback xmlns="">
        <xdr:pic>
          <xdr:nvPicPr>
            <xdr:cNvPr id="80" name="Ink 79">
              <a:extLst>
                <a:ext uri="{FF2B5EF4-FFF2-40B4-BE49-F238E27FC236}">
                  <a16:creationId xmlns:a16="http://schemas.microsoft.com/office/drawing/2014/main" id="{62BBC86D-F9FD-4868-A283-1EB24DD7589A}"/>
                </a:ext>
              </a:extLst>
            </xdr:cNvPr>
            <xdr:cNvPicPr/>
          </xdr:nvPicPr>
          <xdr:blipFill>
            <a:blip xmlns:r="http://schemas.openxmlformats.org/officeDocument/2006/relationships" r:embed="rId52"/>
            <a:stretch>
              <a:fillRect/>
            </a:stretch>
          </xdr:blipFill>
          <xdr:spPr>
            <a:xfrm>
              <a:off x="5639439" y="1119195"/>
              <a:ext cx="108000" cy="216000"/>
            </a:xfrm>
            <a:prstGeom prst="rect">
              <a:avLst/>
            </a:prstGeom>
          </xdr:spPr>
        </xdr:pic>
      </mc:Fallback>
    </mc:AlternateContent>
    <xdr:clientData/>
  </xdr:twoCellAnchor>
  <xdr:twoCellAnchor editAs="oneCell">
    <xdr:from>
      <xdr:col>10</xdr:col>
      <xdr:colOff>347143</xdr:colOff>
      <xdr:row>5</xdr:row>
      <xdr:rowOff>361956</xdr:rowOff>
    </xdr:from>
    <xdr:to>
      <xdr:col>10</xdr:col>
      <xdr:colOff>350678</xdr:colOff>
      <xdr:row>5</xdr:row>
      <xdr:rowOff>362316</xdr:rowOff>
    </xdr:to>
    <mc:AlternateContent xmlns:mc="http://schemas.openxmlformats.org/markup-compatibility/2006" xmlns:xdr14="http://schemas.microsoft.com/office/excel/2010/spreadsheetDrawing">
      <mc:Choice Requires="xdr14">
        <xdr:contentPart xmlns:r="http://schemas.openxmlformats.org/officeDocument/2006/relationships" r:id="rId105">
          <xdr14:nvContentPartPr>
            <xdr14:cNvPr id="74" name="Ink 73">
              <a:extLst>
                <a:ext uri="{FF2B5EF4-FFF2-40B4-BE49-F238E27FC236}">
                  <a16:creationId xmlns:a16="http://schemas.microsoft.com/office/drawing/2014/main" id="{00000000-0008-0000-0500-00004A000000}"/>
                </a:ext>
              </a:extLst>
            </xdr14:cNvPr>
            <xdr14:cNvContentPartPr/>
          </xdr14:nvContentPartPr>
          <xdr14:nvPr macro=""/>
          <xdr14:xfrm>
            <a:off x="6398319" y="1807515"/>
            <a:ext cx="360" cy="360"/>
          </xdr14:xfrm>
        </xdr:contentPart>
      </mc:Choice>
      <mc:Fallback xmlns="">
        <xdr:pic>
          <xdr:nvPicPr>
            <xdr:cNvPr id="81" name="Ink 80">
              <a:extLst>
                <a:ext uri="{FF2B5EF4-FFF2-40B4-BE49-F238E27FC236}">
                  <a16:creationId xmlns:a16="http://schemas.microsoft.com/office/drawing/2014/main" id="{C88FA82B-0F67-4019-A0D6-92506BCF7EC9}"/>
                </a:ext>
              </a:extLst>
            </xdr:cNvPr>
            <xdr:cNvPicPr/>
          </xdr:nvPicPr>
          <xdr:blipFill>
            <a:blip xmlns:r="http://schemas.openxmlformats.org/officeDocument/2006/relationships" r:embed="rId52"/>
            <a:stretch>
              <a:fillRect/>
            </a:stretch>
          </xdr:blipFill>
          <xdr:spPr>
            <a:xfrm>
              <a:off x="6344679" y="1699515"/>
              <a:ext cx="108000" cy="216000"/>
            </a:xfrm>
            <a:prstGeom prst="rect">
              <a:avLst/>
            </a:prstGeom>
          </xdr:spPr>
        </xdr:pic>
      </mc:Fallback>
    </mc:AlternateContent>
    <xdr:clientData/>
  </xdr:twoCellAnchor>
  <xdr:twoCellAnchor editAs="oneCell">
    <xdr:from>
      <xdr:col>9</xdr:col>
      <xdr:colOff>250927</xdr:colOff>
      <xdr:row>5</xdr:row>
      <xdr:rowOff>476436</xdr:rowOff>
    </xdr:from>
    <xdr:to>
      <xdr:col>9</xdr:col>
      <xdr:colOff>254462</xdr:colOff>
      <xdr:row>6</xdr:row>
      <xdr:rowOff>5598</xdr:rowOff>
    </xdr:to>
    <mc:AlternateContent xmlns:mc="http://schemas.openxmlformats.org/markup-compatibility/2006" xmlns:xdr14="http://schemas.microsoft.com/office/excel/2010/spreadsheetDrawing">
      <mc:Choice Requires="xdr14">
        <xdr:contentPart xmlns:r="http://schemas.openxmlformats.org/officeDocument/2006/relationships" r:id="rId106">
          <xdr14:nvContentPartPr>
            <xdr14:cNvPr id="75" name="Ink 74">
              <a:extLst>
                <a:ext uri="{FF2B5EF4-FFF2-40B4-BE49-F238E27FC236}">
                  <a16:creationId xmlns:a16="http://schemas.microsoft.com/office/drawing/2014/main" id="{00000000-0008-0000-0500-00004B000000}"/>
                </a:ext>
              </a:extLst>
            </xdr14:cNvPr>
            <xdr14:cNvContentPartPr/>
          </xdr14:nvContentPartPr>
          <xdr14:nvPr macro=""/>
          <xdr14:xfrm>
            <a:off x="5797839" y="1921995"/>
            <a:ext cx="360" cy="360"/>
          </xdr14:xfrm>
        </xdr:contentPart>
      </mc:Choice>
      <mc:Fallback xmlns="">
        <xdr:pic>
          <xdr:nvPicPr>
            <xdr:cNvPr id="82" name="Ink 81">
              <a:extLst>
                <a:ext uri="{FF2B5EF4-FFF2-40B4-BE49-F238E27FC236}">
                  <a16:creationId xmlns:a16="http://schemas.microsoft.com/office/drawing/2014/main" id="{75B3A09A-D2FE-4294-88E9-D6973BEF9BEB}"/>
                </a:ext>
              </a:extLst>
            </xdr:cNvPr>
            <xdr:cNvPicPr/>
          </xdr:nvPicPr>
          <xdr:blipFill>
            <a:blip xmlns:r="http://schemas.openxmlformats.org/officeDocument/2006/relationships" r:embed="rId52"/>
            <a:stretch>
              <a:fillRect/>
            </a:stretch>
          </xdr:blipFill>
          <xdr:spPr>
            <a:xfrm>
              <a:off x="5744199" y="1813995"/>
              <a:ext cx="108000" cy="216000"/>
            </a:xfrm>
            <a:prstGeom prst="rect">
              <a:avLst/>
            </a:prstGeom>
          </xdr:spPr>
        </xdr:pic>
      </mc:Fallback>
    </mc:AlternateContent>
    <xdr:clientData/>
  </xdr:twoCellAnchor>
  <xdr:twoCellAnchor editAs="oneCell">
    <xdr:from>
      <xdr:col>11</xdr:col>
      <xdr:colOff>333195</xdr:colOff>
      <xdr:row>6</xdr:row>
      <xdr:rowOff>428520</xdr:rowOff>
    </xdr:from>
    <xdr:to>
      <xdr:col>11</xdr:col>
      <xdr:colOff>342360</xdr:colOff>
      <xdr:row>6</xdr:row>
      <xdr:rowOff>437685</xdr:rowOff>
    </xdr:to>
    <mc:AlternateContent xmlns:mc="http://schemas.openxmlformats.org/markup-compatibility/2006" xmlns:xdr14="http://schemas.microsoft.com/office/excel/2010/spreadsheetDrawing">
      <mc:Choice Requires="xdr14">
        <xdr:contentPart xmlns:r="http://schemas.openxmlformats.org/officeDocument/2006/relationships" r:id="rId107">
          <xdr14:nvContentPartPr>
            <xdr14:cNvPr id="76" name="Ink 75">
              <a:extLst>
                <a:ext uri="{FF2B5EF4-FFF2-40B4-BE49-F238E27FC236}">
                  <a16:creationId xmlns:a16="http://schemas.microsoft.com/office/drawing/2014/main" id="{00000000-0008-0000-0500-00004C000000}"/>
                </a:ext>
              </a:extLst>
            </xdr14:cNvPr>
            <xdr14:cNvContentPartPr/>
          </xdr14:nvContentPartPr>
          <xdr14:nvPr macro=""/>
          <xdr14:xfrm>
            <a:off x="14973120" y="6143520"/>
            <a:ext cx="360" cy="360"/>
          </xdr14:xfrm>
        </xdr:contentPart>
      </mc:Choice>
      <mc:Fallback xmlns="">
        <xdr:pic>
          <xdr:nvPicPr>
            <xdr:cNvPr id="83" name="Ink 82">
              <a:extLst>
                <a:ext uri="{FF2B5EF4-FFF2-40B4-BE49-F238E27FC236}">
                  <a16:creationId xmlns:a16="http://schemas.microsoft.com/office/drawing/2014/main" id="{7ECCC079-8FE8-4E4F-9435-F798D3606D6F}"/>
                </a:ext>
              </a:extLst>
            </xdr:cNvPr>
            <xdr:cNvPicPr/>
          </xdr:nvPicPr>
          <xdr:blipFill>
            <a:blip xmlns:r="http://schemas.openxmlformats.org/officeDocument/2006/relationships" r:embed="rId52"/>
            <a:stretch>
              <a:fillRect/>
            </a:stretch>
          </xdr:blipFill>
          <xdr:spPr>
            <a:xfrm>
              <a:off x="14919120" y="6035520"/>
              <a:ext cx="108000" cy="216000"/>
            </a:xfrm>
            <a:prstGeom prst="rect">
              <a:avLst/>
            </a:prstGeom>
          </xdr:spPr>
        </xdr:pic>
      </mc:Fallback>
    </mc:AlternateContent>
    <xdr:clientData/>
  </xdr:twoCellAnchor>
  <xdr:twoCellAnchor editAs="oneCell">
    <xdr:from>
      <xdr:col>12</xdr:col>
      <xdr:colOff>484226</xdr:colOff>
      <xdr:row>7</xdr:row>
      <xdr:rowOff>50733</xdr:rowOff>
    </xdr:from>
    <xdr:to>
      <xdr:col>12</xdr:col>
      <xdr:colOff>487761</xdr:colOff>
      <xdr:row>7</xdr:row>
      <xdr:rowOff>53548</xdr:rowOff>
    </xdr:to>
    <mc:AlternateContent xmlns:mc="http://schemas.openxmlformats.org/markup-compatibility/2006" xmlns:xdr14="http://schemas.microsoft.com/office/excel/2010/spreadsheetDrawing">
      <mc:Choice Requires="xdr14">
        <xdr:contentPart xmlns:r="http://schemas.openxmlformats.org/officeDocument/2006/relationships" r:id="rId108">
          <xdr14:nvContentPartPr>
            <xdr14:cNvPr id="77" name="Ink 76">
              <a:extLst>
                <a:ext uri="{FF2B5EF4-FFF2-40B4-BE49-F238E27FC236}">
                  <a16:creationId xmlns:a16="http://schemas.microsoft.com/office/drawing/2014/main" id="{00000000-0008-0000-0500-00004D000000}"/>
                </a:ext>
              </a:extLst>
            </xdr14:cNvPr>
            <xdr14:cNvContentPartPr/>
          </xdr14:nvContentPartPr>
          <xdr14:nvPr macro=""/>
          <xdr14:xfrm>
            <a:off x="7543932" y="2459998"/>
            <a:ext cx="3535" cy="360"/>
          </xdr14:xfrm>
        </xdr:contentPart>
      </mc:Choice>
      <mc:Fallback xmlns="">
        <xdr:pic>
          <xdr:nvPicPr>
            <xdr:cNvPr id="84" name="Ink 83">
              <a:extLst>
                <a:ext uri="{FF2B5EF4-FFF2-40B4-BE49-F238E27FC236}">
                  <a16:creationId xmlns:a16="http://schemas.microsoft.com/office/drawing/2014/main" id="{216C01E7-53FA-43B2-902B-E2541840DCC6}"/>
                </a:ext>
              </a:extLst>
            </xdr:cNvPr>
            <xdr:cNvPicPr/>
          </xdr:nvPicPr>
          <xdr:blipFill>
            <a:blip xmlns:r="http://schemas.openxmlformats.org/officeDocument/2006/relationships" r:embed="rId52"/>
            <a:stretch>
              <a:fillRect/>
            </a:stretch>
          </xdr:blipFill>
          <xdr:spPr>
            <a:xfrm>
              <a:off x="8277879" y="1433475"/>
              <a:ext cx="108000" cy="216000"/>
            </a:xfrm>
            <a:prstGeom prst="rect">
              <a:avLst/>
            </a:prstGeom>
          </xdr:spPr>
        </xdr:pic>
      </mc:Fallback>
    </mc:AlternateContent>
    <xdr:clientData/>
  </xdr:twoCellAnchor>
  <xdr:twoCellAnchor editAs="oneCell">
    <xdr:from>
      <xdr:col>12</xdr:col>
      <xdr:colOff>111041</xdr:colOff>
      <xdr:row>7</xdr:row>
      <xdr:rowOff>349661</xdr:rowOff>
    </xdr:from>
    <xdr:to>
      <xdr:col>12</xdr:col>
      <xdr:colOff>114576</xdr:colOff>
      <xdr:row>7</xdr:row>
      <xdr:rowOff>355651</xdr:rowOff>
    </xdr:to>
    <mc:AlternateContent xmlns:mc="http://schemas.openxmlformats.org/markup-compatibility/2006" xmlns:xdr14="http://schemas.microsoft.com/office/excel/2010/spreadsheetDrawing">
      <mc:Choice Requires="xdr14">
        <xdr:contentPart xmlns:r="http://schemas.openxmlformats.org/officeDocument/2006/relationships" r:id="rId109">
          <xdr14:nvContentPartPr>
            <xdr14:cNvPr id="78" name="Ink 77">
              <a:extLst>
                <a:ext uri="{FF2B5EF4-FFF2-40B4-BE49-F238E27FC236}">
                  <a16:creationId xmlns:a16="http://schemas.microsoft.com/office/drawing/2014/main" id="{00000000-0008-0000-0500-00004E000000}"/>
                </a:ext>
              </a:extLst>
            </xdr14:cNvPr>
            <xdr14:cNvContentPartPr/>
          </xdr14:nvContentPartPr>
          <xdr14:nvPr macro=""/>
          <xdr14:xfrm>
            <a:off x="7170747" y="2758926"/>
            <a:ext cx="3535" cy="3535"/>
          </xdr14:xfrm>
        </xdr:contentPart>
      </mc:Choice>
      <mc:Fallback xmlns="">
        <xdr:pic>
          <xdr:nvPicPr>
            <xdr:cNvPr id="85" name="Ink 84">
              <a:extLst>
                <a:ext uri="{FF2B5EF4-FFF2-40B4-BE49-F238E27FC236}">
                  <a16:creationId xmlns:a16="http://schemas.microsoft.com/office/drawing/2014/main" id="{32B1D6AC-156A-461F-B1CF-BAA3EA3EAD85}"/>
                </a:ext>
              </a:extLst>
            </xdr:cNvPr>
            <xdr:cNvPicPr/>
          </xdr:nvPicPr>
          <xdr:blipFill>
            <a:blip xmlns:r="http://schemas.openxmlformats.org/officeDocument/2006/relationships" r:embed="rId52"/>
            <a:stretch>
              <a:fillRect/>
            </a:stretch>
          </xdr:blipFill>
          <xdr:spPr>
            <a:xfrm>
              <a:off x="8487399" y="928395"/>
              <a:ext cx="108000" cy="216000"/>
            </a:xfrm>
            <a:prstGeom prst="rect">
              <a:avLst/>
            </a:prstGeom>
          </xdr:spPr>
        </xdr:pic>
      </mc:Fallback>
    </mc:AlternateContent>
    <xdr:clientData/>
  </xdr:twoCellAnchor>
  <xdr:twoCellAnchor editAs="oneCell">
    <xdr:from>
      <xdr:col>10</xdr:col>
      <xdr:colOff>257771</xdr:colOff>
      <xdr:row>6</xdr:row>
      <xdr:rowOff>440757</xdr:rowOff>
    </xdr:from>
    <xdr:to>
      <xdr:col>10</xdr:col>
      <xdr:colOff>260586</xdr:colOff>
      <xdr:row>6</xdr:row>
      <xdr:rowOff>441117</xdr:rowOff>
    </xdr:to>
    <mc:AlternateContent xmlns:mc="http://schemas.openxmlformats.org/markup-compatibility/2006" xmlns:xdr14="http://schemas.microsoft.com/office/excel/2010/spreadsheetDrawing">
      <mc:Choice Requires="xdr14">
        <xdr:contentPart xmlns:r="http://schemas.openxmlformats.org/officeDocument/2006/relationships" r:id="rId110">
          <xdr14:nvContentPartPr>
            <xdr14:cNvPr id="79" name="Ink 78">
              <a:extLst>
                <a:ext uri="{FF2B5EF4-FFF2-40B4-BE49-F238E27FC236}">
                  <a16:creationId xmlns:a16="http://schemas.microsoft.com/office/drawing/2014/main" id="{00000000-0008-0000-0500-00004F000000}"/>
                </a:ext>
              </a:extLst>
            </xdr14:cNvPr>
            <xdr14:cNvContentPartPr/>
          </xdr14:nvContentPartPr>
          <xdr14:nvPr macro=""/>
          <xdr14:xfrm>
            <a:off x="6308947" y="2368169"/>
            <a:ext cx="360" cy="360"/>
          </xdr14:xfrm>
        </xdr:contentPart>
      </mc:Choice>
      <mc:Fallback xmlns="">
        <xdr:pic>
          <xdr:nvPicPr>
            <xdr:cNvPr id="86" name="Ink 85">
              <a:extLst>
                <a:ext uri="{FF2B5EF4-FFF2-40B4-BE49-F238E27FC236}">
                  <a16:creationId xmlns:a16="http://schemas.microsoft.com/office/drawing/2014/main" id="{DE145688-643F-4206-8BF1-E878BB0FF46F}"/>
                </a:ext>
              </a:extLst>
            </xdr:cNvPr>
            <xdr:cNvPicPr/>
          </xdr:nvPicPr>
          <xdr:blipFill>
            <a:blip xmlns:r="http://schemas.openxmlformats.org/officeDocument/2006/relationships" r:embed="rId52"/>
            <a:stretch>
              <a:fillRect/>
            </a:stretch>
          </xdr:blipFill>
          <xdr:spPr>
            <a:xfrm>
              <a:off x="5134359" y="556875"/>
              <a:ext cx="108000" cy="216000"/>
            </a:xfrm>
            <a:prstGeom prst="rect">
              <a:avLst/>
            </a:prstGeom>
          </xdr:spPr>
        </xdr:pic>
      </mc:Fallback>
    </mc:AlternateContent>
    <xdr:clientData/>
  </xdr:twoCellAnchor>
  <xdr:twoCellAnchor editAs="oneCell">
    <xdr:from>
      <xdr:col>11</xdr:col>
      <xdr:colOff>113955</xdr:colOff>
      <xdr:row>4</xdr:row>
      <xdr:rowOff>85380</xdr:rowOff>
    </xdr:from>
    <xdr:to>
      <xdr:col>11</xdr:col>
      <xdr:colOff>114315</xdr:colOff>
      <xdr:row>4</xdr:row>
      <xdr:rowOff>94545</xdr:rowOff>
    </xdr:to>
    <mc:AlternateContent xmlns:mc="http://schemas.openxmlformats.org/markup-compatibility/2006" xmlns:xdr14="http://schemas.microsoft.com/office/excel/2010/spreadsheetDrawing">
      <mc:Choice Requires="xdr14">
        <xdr:contentPart xmlns:r="http://schemas.openxmlformats.org/officeDocument/2006/relationships" r:id="rId111">
          <xdr14:nvContentPartPr>
            <xdr14:cNvPr id="80" name="Ink 79">
              <a:extLst>
                <a:ext uri="{FF2B5EF4-FFF2-40B4-BE49-F238E27FC236}">
                  <a16:creationId xmlns:a16="http://schemas.microsoft.com/office/drawing/2014/main" id="{00000000-0008-0000-0500-000050000000}"/>
                </a:ext>
              </a:extLst>
            </xdr14:cNvPr>
            <xdr14:cNvContentPartPr/>
          </xdr14:nvContentPartPr>
          <xdr14:nvPr macro=""/>
          <xdr14:xfrm>
            <a:off x="14753880" y="4847880"/>
            <a:ext cx="360" cy="360"/>
          </xdr14:xfrm>
        </xdr:contentPart>
      </mc:Choice>
      <mc:Fallback xmlns="">
        <xdr:pic>
          <xdr:nvPicPr>
            <xdr:cNvPr id="87" name="Ink 86">
              <a:extLst>
                <a:ext uri="{FF2B5EF4-FFF2-40B4-BE49-F238E27FC236}">
                  <a16:creationId xmlns:a16="http://schemas.microsoft.com/office/drawing/2014/main" id="{A024FE2B-5EE3-4074-815A-F307A575DF1A}"/>
                </a:ext>
              </a:extLst>
            </xdr:cNvPr>
            <xdr:cNvPicPr/>
          </xdr:nvPicPr>
          <xdr:blipFill>
            <a:blip xmlns:r="http://schemas.openxmlformats.org/officeDocument/2006/relationships" r:embed="rId52"/>
            <a:stretch>
              <a:fillRect/>
            </a:stretch>
          </xdr:blipFill>
          <xdr:spPr>
            <a:xfrm>
              <a:off x="14699880" y="4739880"/>
              <a:ext cx="108000" cy="216000"/>
            </a:xfrm>
            <a:prstGeom prst="rect">
              <a:avLst/>
            </a:prstGeom>
          </xdr:spPr>
        </xdr:pic>
      </mc:Fallback>
    </mc:AlternateContent>
    <xdr:clientData/>
  </xdr:twoCellAnchor>
  <xdr:twoCellAnchor editAs="oneCell">
    <xdr:from>
      <xdr:col>11</xdr:col>
      <xdr:colOff>402104</xdr:colOff>
      <xdr:row>3</xdr:row>
      <xdr:rowOff>446628</xdr:rowOff>
    </xdr:from>
    <xdr:to>
      <xdr:col>11</xdr:col>
      <xdr:colOff>402464</xdr:colOff>
      <xdr:row>3</xdr:row>
      <xdr:rowOff>450163</xdr:rowOff>
    </xdr:to>
    <mc:AlternateContent xmlns:mc="http://schemas.openxmlformats.org/markup-compatibility/2006" xmlns:xdr14="http://schemas.microsoft.com/office/excel/2010/spreadsheetDrawing">
      <mc:Choice Requires="xdr14">
        <xdr:contentPart xmlns:r="http://schemas.openxmlformats.org/officeDocument/2006/relationships" r:id="rId112">
          <xdr14:nvContentPartPr>
            <xdr14:cNvPr id="81" name="Ink 80">
              <a:extLst>
                <a:ext uri="{FF2B5EF4-FFF2-40B4-BE49-F238E27FC236}">
                  <a16:creationId xmlns:a16="http://schemas.microsoft.com/office/drawing/2014/main" id="{00000000-0008-0000-0500-000051000000}"/>
                </a:ext>
              </a:extLst>
            </xdr14:cNvPr>
            <xdr14:cNvContentPartPr/>
          </xdr14:nvContentPartPr>
          <xdr14:nvPr macro=""/>
          <xdr14:xfrm>
            <a:off x="6957545" y="928481"/>
            <a:ext cx="360" cy="360"/>
          </xdr14:xfrm>
        </xdr:contentPart>
      </mc:Choice>
      <mc:Fallback xmlns="">
        <xdr:pic>
          <xdr:nvPicPr>
            <xdr:cNvPr id="88" name="Ink 87">
              <a:extLst>
                <a:ext uri="{FF2B5EF4-FFF2-40B4-BE49-F238E27FC236}">
                  <a16:creationId xmlns:a16="http://schemas.microsoft.com/office/drawing/2014/main" id="{7A62579E-F49B-4EB9-80E8-17B8C50414B2}"/>
                </a:ext>
              </a:extLst>
            </xdr:cNvPr>
            <xdr:cNvPicPr/>
          </xdr:nvPicPr>
          <xdr:blipFill>
            <a:blip xmlns:r="http://schemas.openxmlformats.org/officeDocument/2006/relationships" r:embed="rId52"/>
            <a:stretch>
              <a:fillRect/>
            </a:stretch>
          </xdr:blipFill>
          <xdr:spPr>
            <a:xfrm>
              <a:off x="6829959" y="937755"/>
              <a:ext cx="108000" cy="216000"/>
            </a:xfrm>
            <a:prstGeom prst="rect">
              <a:avLst/>
            </a:prstGeom>
          </xdr:spPr>
        </xdr:pic>
      </mc:Fallback>
    </mc:AlternateContent>
    <xdr:clientData/>
  </xdr:twoCellAnchor>
  <xdr:twoCellAnchor editAs="oneCell">
    <xdr:from>
      <xdr:col>11</xdr:col>
      <xdr:colOff>152115</xdr:colOff>
      <xdr:row>4</xdr:row>
      <xdr:rowOff>310020</xdr:rowOff>
    </xdr:from>
    <xdr:to>
      <xdr:col>11</xdr:col>
      <xdr:colOff>152475</xdr:colOff>
      <xdr:row>4</xdr:row>
      <xdr:rowOff>313980</xdr:rowOff>
    </xdr:to>
    <mc:AlternateContent xmlns:mc="http://schemas.openxmlformats.org/markup-compatibility/2006" xmlns:xdr14="http://schemas.microsoft.com/office/excel/2010/spreadsheetDrawing">
      <mc:Choice Requires="xdr14">
        <xdr:contentPart xmlns:r="http://schemas.openxmlformats.org/officeDocument/2006/relationships" r:id="rId113">
          <xdr14:nvContentPartPr>
            <xdr14:cNvPr id="82" name="Ink 81">
              <a:extLst>
                <a:ext uri="{FF2B5EF4-FFF2-40B4-BE49-F238E27FC236}">
                  <a16:creationId xmlns:a16="http://schemas.microsoft.com/office/drawing/2014/main" id="{00000000-0008-0000-0500-000052000000}"/>
                </a:ext>
              </a:extLst>
            </xdr14:cNvPr>
            <xdr14:cNvContentPartPr/>
          </xdr14:nvContentPartPr>
          <xdr14:nvPr macro=""/>
          <xdr14:xfrm>
            <a:off x="14792040" y="5072520"/>
            <a:ext cx="360" cy="3960"/>
          </xdr14:xfrm>
        </xdr:contentPart>
      </mc:Choice>
      <mc:Fallback xmlns="">
        <xdr:pic>
          <xdr:nvPicPr>
            <xdr:cNvPr id="89" name="Ink 88">
              <a:extLst>
                <a:ext uri="{FF2B5EF4-FFF2-40B4-BE49-F238E27FC236}">
                  <a16:creationId xmlns:a16="http://schemas.microsoft.com/office/drawing/2014/main" id="{85EDC485-8E48-4399-A0CB-844203E9B53E}"/>
                </a:ext>
              </a:extLst>
            </xdr:cNvPr>
            <xdr:cNvPicPr/>
          </xdr:nvPicPr>
          <xdr:blipFill>
            <a:blip xmlns:r="http://schemas.openxmlformats.org/officeDocument/2006/relationships" r:embed="rId60"/>
            <a:stretch>
              <a:fillRect/>
            </a:stretch>
          </xdr:blipFill>
          <xdr:spPr>
            <a:xfrm>
              <a:off x="14738400" y="4964880"/>
              <a:ext cx="108000" cy="219600"/>
            </a:xfrm>
            <a:prstGeom prst="rect">
              <a:avLst/>
            </a:prstGeom>
          </xdr:spPr>
        </xdr:pic>
      </mc:Fallback>
    </mc:AlternateContent>
    <xdr:clientData/>
  </xdr:twoCellAnchor>
  <xdr:twoCellAnchor editAs="oneCell">
    <xdr:from>
      <xdr:col>12</xdr:col>
      <xdr:colOff>425610</xdr:colOff>
      <xdr:row>3</xdr:row>
      <xdr:rowOff>446790</xdr:rowOff>
    </xdr:from>
    <xdr:to>
      <xdr:col>13</xdr:col>
      <xdr:colOff>187545</xdr:colOff>
      <xdr:row>4</xdr:row>
      <xdr:rowOff>182810</xdr:rowOff>
    </xdr:to>
    <mc:AlternateContent xmlns:mc="http://schemas.openxmlformats.org/markup-compatibility/2006" xmlns:xdr14="http://schemas.microsoft.com/office/excel/2010/spreadsheetDrawing">
      <mc:Choice Requires="xdr14">
        <xdr:contentPart xmlns:r="http://schemas.openxmlformats.org/officeDocument/2006/relationships" r:id="rId114">
          <xdr14:nvContentPartPr>
            <xdr14:cNvPr id="83" name="Ink 82">
              <a:extLst>
                <a:ext uri="{FF2B5EF4-FFF2-40B4-BE49-F238E27FC236}">
                  <a16:creationId xmlns:a16="http://schemas.microsoft.com/office/drawing/2014/main" id="{00000000-0008-0000-0500-000053000000}"/>
                </a:ext>
              </a:extLst>
            </xdr14:cNvPr>
            <xdr14:cNvContentPartPr/>
          </xdr14:nvContentPartPr>
          <xdr14:nvPr macro=""/>
          <xdr14:xfrm>
            <a:off x="15570360" y="4733040"/>
            <a:ext cx="266760" cy="205920"/>
          </xdr14:xfrm>
        </xdr:contentPart>
      </mc:Choice>
      <mc:Fallback xmlns="">
        <xdr:pic>
          <xdr:nvPicPr>
            <xdr:cNvPr id="90" name="Ink 89">
              <a:extLst>
                <a:ext uri="{FF2B5EF4-FFF2-40B4-BE49-F238E27FC236}">
                  <a16:creationId xmlns:a16="http://schemas.microsoft.com/office/drawing/2014/main" id="{72732FF2-B31E-40E1-ACF4-D0FB53A04788}"/>
                </a:ext>
              </a:extLst>
            </xdr:cNvPr>
            <xdr:cNvPicPr/>
          </xdr:nvPicPr>
          <xdr:blipFill>
            <a:blip xmlns:r="http://schemas.openxmlformats.org/officeDocument/2006/relationships" r:embed="rId115"/>
            <a:stretch>
              <a:fillRect/>
            </a:stretch>
          </xdr:blipFill>
          <xdr:spPr>
            <a:xfrm>
              <a:off x="15516720" y="4625400"/>
              <a:ext cx="374400" cy="421560"/>
            </a:xfrm>
            <a:prstGeom prst="rect">
              <a:avLst/>
            </a:prstGeom>
          </xdr:spPr>
        </xdr:pic>
      </mc:Fallback>
    </mc:AlternateContent>
    <xdr:clientData/>
  </xdr:twoCellAnchor>
  <xdr:twoCellAnchor editAs="oneCell">
    <xdr:from>
      <xdr:col>13</xdr:col>
      <xdr:colOff>470145</xdr:colOff>
      <xdr:row>4</xdr:row>
      <xdr:rowOff>293100</xdr:rowOff>
    </xdr:from>
    <xdr:to>
      <xdr:col>14</xdr:col>
      <xdr:colOff>106081</xdr:colOff>
      <xdr:row>5</xdr:row>
      <xdr:rowOff>35010</xdr:rowOff>
    </xdr:to>
    <mc:AlternateContent xmlns:mc="http://schemas.openxmlformats.org/markup-compatibility/2006" xmlns:xdr14="http://schemas.microsoft.com/office/excel/2010/spreadsheetDrawing">
      <mc:Choice Requires="xdr14">
        <xdr:contentPart xmlns:r="http://schemas.openxmlformats.org/officeDocument/2006/relationships" r:id="rId116">
          <xdr14:nvContentPartPr>
            <xdr14:cNvPr id="84" name="Ink 83">
              <a:extLst>
                <a:ext uri="{FF2B5EF4-FFF2-40B4-BE49-F238E27FC236}">
                  <a16:creationId xmlns:a16="http://schemas.microsoft.com/office/drawing/2014/main" id="{00000000-0008-0000-0500-000054000000}"/>
                </a:ext>
              </a:extLst>
            </xdr14:cNvPr>
            <xdr14:cNvContentPartPr/>
          </xdr14:nvContentPartPr>
          <xdr14:nvPr macro=""/>
          <xdr14:xfrm>
            <a:off x="16119720" y="5055600"/>
            <a:ext cx="140760" cy="218160"/>
          </xdr14:xfrm>
        </xdr:contentPart>
      </mc:Choice>
      <mc:Fallback xmlns="">
        <xdr:pic>
          <xdr:nvPicPr>
            <xdr:cNvPr id="91" name="Ink 90">
              <a:extLst>
                <a:ext uri="{FF2B5EF4-FFF2-40B4-BE49-F238E27FC236}">
                  <a16:creationId xmlns:a16="http://schemas.microsoft.com/office/drawing/2014/main" id="{A9940B5D-5F23-4F05-A891-09ED97C1A7F0}"/>
                </a:ext>
              </a:extLst>
            </xdr:cNvPr>
            <xdr:cNvPicPr/>
          </xdr:nvPicPr>
          <xdr:blipFill>
            <a:blip xmlns:r="http://schemas.openxmlformats.org/officeDocument/2006/relationships" r:embed="rId117"/>
            <a:stretch>
              <a:fillRect/>
            </a:stretch>
          </xdr:blipFill>
          <xdr:spPr>
            <a:xfrm>
              <a:off x="16065720" y="4947600"/>
              <a:ext cx="248400" cy="433800"/>
            </a:xfrm>
            <a:prstGeom prst="rect">
              <a:avLst/>
            </a:prstGeom>
          </xdr:spPr>
        </xdr:pic>
      </mc:Fallback>
    </mc:AlternateContent>
    <xdr:clientData/>
  </xdr:twoCellAnchor>
  <xdr:twoCellAnchor editAs="oneCell">
    <xdr:from>
      <xdr:col>14</xdr:col>
      <xdr:colOff>14280</xdr:colOff>
      <xdr:row>6</xdr:row>
      <xdr:rowOff>9120</xdr:rowOff>
    </xdr:from>
    <xdr:to>
      <xdr:col>14</xdr:col>
      <xdr:colOff>171600</xdr:colOff>
      <xdr:row>6</xdr:row>
      <xdr:rowOff>140290</xdr:rowOff>
    </xdr:to>
    <mc:AlternateContent xmlns:mc="http://schemas.openxmlformats.org/markup-compatibility/2006" xmlns:xdr14="http://schemas.microsoft.com/office/excel/2010/spreadsheetDrawing">
      <mc:Choice Requires="xdr14">
        <xdr:contentPart xmlns:r="http://schemas.openxmlformats.org/officeDocument/2006/relationships" r:id="rId118">
          <xdr14:nvContentPartPr>
            <xdr14:cNvPr id="85" name="Ink 84">
              <a:extLst>
                <a:ext uri="{FF2B5EF4-FFF2-40B4-BE49-F238E27FC236}">
                  <a16:creationId xmlns:a16="http://schemas.microsoft.com/office/drawing/2014/main" id="{00000000-0008-0000-0500-000055000000}"/>
                </a:ext>
              </a:extLst>
            </xdr14:cNvPr>
            <xdr14:cNvContentPartPr/>
          </xdr14:nvContentPartPr>
          <xdr14:nvPr macro=""/>
          <xdr14:xfrm>
            <a:off x="16168680" y="5724120"/>
            <a:ext cx="157320" cy="137520"/>
          </xdr14:xfrm>
        </xdr:contentPart>
      </mc:Choice>
      <mc:Fallback xmlns="">
        <xdr:pic>
          <xdr:nvPicPr>
            <xdr:cNvPr id="92" name="Ink 91">
              <a:extLst>
                <a:ext uri="{FF2B5EF4-FFF2-40B4-BE49-F238E27FC236}">
                  <a16:creationId xmlns:a16="http://schemas.microsoft.com/office/drawing/2014/main" id="{F8F3A74F-C065-438E-8E81-C72F81D22BFD}"/>
                </a:ext>
              </a:extLst>
            </xdr:cNvPr>
            <xdr:cNvPicPr/>
          </xdr:nvPicPr>
          <xdr:blipFill>
            <a:blip xmlns:r="http://schemas.openxmlformats.org/officeDocument/2006/relationships" r:embed="rId119"/>
            <a:stretch>
              <a:fillRect/>
            </a:stretch>
          </xdr:blipFill>
          <xdr:spPr>
            <a:xfrm>
              <a:off x="16114680" y="5616480"/>
              <a:ext cx="264960" cy="353160"/>
            </a:xfrm>
            <a:prstGeom prst="rect">
              <a:avLst/>
            </a:prstGeom>
          </xdr:spPr>
        </xdr:pic>
      </mc:Fallback>
    </mc:AlternateContent>
    <xdr:clientData/>
  </xdr:twoCellAnchor>
  <xdr:twoCellAnchor editAs="oneCell">
    <xdr:from>
      <xdr:col>12</xdr:col>
      <xdr:colOff>423103</xdr:colOff>
      <xdr:row>3</xdr:row>
      <xdr:rowOff>370130</xdr:rowOff>
    </xdr:from>
    <xdr:to>
      <xdr:col>12</xdr:col>
      <xdr:colOff>426638</xdr:colOff>
      <xdr:row>3</xdr:row>
      <xdr:rowOff>373665</xdr:rowOff>
    </xdr:to>
    <mc:AlternateContent xmlns:mc="http://schemas.openxmlformats.org/markup-compatibility/2006" xmlns:xdr14="http://schemas.microsoft.com/office/excel/2010/spreadsheetDrawing">
      <mc:Choice Requires="xdr14">
        <xdr:contentPart xmlns:r="http://schemas.openxmlformats.org/officeDocument/2006/relationships" r:id="rId120">
          <xdr14:nvContentPartPr>
            <xdr14:cNvPr id="86" name="Ink 85">
              <a:extLst>
                <a:ext uri="{FF2B5EF4-FFF2-40B4-BE49-F238E27FC236}">
                  <a16:creationId xmlns:a16="http://schemas.microsoft.com/office/drawing/2014/main" id="{00000000-0008-0000-0500-000056000000}"/>
                </a:ext>
              </a:extLst>
            </xdr14:cNvPr>
            <xdr14:cNvContentPartPr/>
          </xdr14:nvContentPartPr>
          <xdr14:nvPr macro=""/>
          <xdr14:xfrm>
            <a:off x="7482809" y="851983"/>
            <a:ext cx="360" cy="360"/>
          </xdr14:xfrm>
        </xdr:contentPart>
      </mc:Choice>
      <mc:Fallback xmlns="">
        <xdr:pic>
          <xdr:nvPicPr>
            <xdr:cNvPr id="93" name="Ink 92">
              <a:extLst>
                <a:ext uri="{FF2B5EF4-FFF2-40B4-BE49-F238E27FC236}">
                  <a16:creationId xmlns:a16="http://schemas.microsoft.com/office/drawing/2014/main" id="{3407B1A8-CA7D-4408-99D8-A7ED5B7F2008}"/>
                </a:ext>
              </a:extLst>
            </xdr:cNvPr>
            <xdr:cNvPicPr/>
          </xdr:nvPicPr>
          <xdr:blipFill>
            <a:blip xmlns:r="http://schemas.openxmlformats.org/officeDocument/2006/relationships" r:embed="rId121"/>
            <a:stretch>
              <a:fillRect/>
            </a:stretch>
          </xdr:blipFill>
          <xdr:spPr>
            <a:xfrm>
              <a:off x="7563279" y="766395"/>
              <a:ext cx="108000" cy="216000"/>
            </a:xfrm>
            <a:prstGeom prst="rect">
              <a:avLst/>
            </a:prstGeom>
          </xdr:spPr>
        </xdr:pic>
      </mc:Fallback>
    </mc:AlternateContent>
    <xdr:clientData/>
  </xdr:twoCellAnchor>
  <xdr:twoCellAnchor editAs="oneCell">
    <xdr:from>
      <xdr:col>9</xdr:col>
      <xdr:colOff>447525</xdr:colOff>
      <xdr:row>5</xdr:row>
      <xdr:rowOff>456930</xdr:rowOff>
    </xdr:from>
    <xdr:to>
      <xdr:col>9</xdr:col>
      <xdr:colOff>456690</xdr:colOff>
      <xdr:row>5</xdr:row>
      <xdr:rowOff>457290</xdr:rowOff>
    </xdr:to>
    <mc:AlternateContent xmlns:mc="http://schemas.openxmlformats.org/markup-compatibility/2006" xmlns:xdr14="http://schemas.microsoft.com/office/excel/2010/spreadsheetDrawing">
      <mc:Choice Requires="xdr14">
        <xdr:contentPart xmlns:r="http://schemas.openxmlformats.org/officeDocument/2006/relationships" r:id="rId122">
          <xdr14:nvContentPartPr>
            <xdr14:cNvPr id="87" name="Ink 86">
              <a:extLst>
                <a:ext uri="{FF2B5EF4-FFF2-40B4-BE49-F238E27FC236}">
                  <a16:creationId xmlns:a16="http://schemas.microsoft.com/office/drawing/2014/main" id="{00000000-0008-0000-0500-000057000000}"/>
                </a:ext>
              </a:extLst>
            </xdr14:cNvPr>
            <xdr14:cNvContentPartPr/>
          </xdr14:nvContentPartPr>
          <xdr14:nvPr macro=""/>
          <xdr14:xfrm>
            <a:off x="14077800" y="5695680"/>
            <a:ext cx="360" cy="360"/>
          </xdr14:xfrm>
        </xdr:contentPart>
      </mc:Choice>
      <mc:Fallback xmlns="">
        <xdr:pic>
          <xdr:nvPicPr>
            <xdr:cNvPr id="94" name="Ink 93">
              <a:extLst>
                <a:ext uri="{FF2B5EF4-FFF2-40B4-BE49-F238E27FC236}">
                  <a16:creationId xmlns:a16="http://schemas.microsoft.com/office/drawing/2014/main" id="{D63433B2-E83F-4174-BB95-BA7F2E064FD4}"/>
                </a:ext>
              </a:extLst>
            </xdr:cNvPr>
            <xdr:cNvPicPr/>
          </xdr:nvPicPr>
          <xdr:blipFill>
            <a:blip xmlns:r="http://schemas.openxmlformats.org/officeDocument/2006/relationships" r:embed="rId121"/>
            <a:stretch>
              <a:fillRect/>
            </a:stretch>
          </xdr:blipFill>
          <xdr:spPr>
            <a:xfrm>
              <a:off x="14023800" y="5587680"/>
              <a:ext cx="108000" cy="216000"/>
            </a:xfrm>
            <a:prstGeom prst="rect">
              <a:avLst/>
            </a:prstGeom>
          </xdr:spPr>
        </xdr:pic>
      </mc:Fallback>
    </mc:AlternateContent>
    <xdr:clientData/>
  </xdr:twoCellAnchor>
  <xdr:twoCellAnchor editAs="oneCell">
    <xdr:from>
      <xdr:col>9</xdr:col>
      <xdr:colOff>155925</xdr:colOff>
      <xdr:row>5</xdr:row>
      <xdr:rowOff>206730</xdr:rowOff>
    </xdr:from>
    <xdr:to>
      <xdr:col>9</xdr:col>
      <xdr:colOff>419085</xdr:colOff>
      <xdr:row>5</xdr:row>
      <xdr:rowOff>390330</xdr:rowOff>
    </xdr:to>
    <mc:AlternateContent xmlns:mc="http://schemas.openxmlformats.org/markup-compatibility/2006" xmlns:xdr14="http://schemas.microsoft.com/office/excel/2010/spreadsheetDrawing">
      <mc:Choice Requires="xdr14">
        <xdr:contentPart xmlns:r="http://schemas.openxmlformats.org/officeDocument/2006/relationships" r:id="rId123">
          <xdr14:nvContentPartPr>
            <xdr14:cNvPr id="88" name="Ink 87">
              <a:extLst>
                <a:ext uri="{FF2B5EF4-FFF2-40B4-BE49-F238E27FC236}">
                  <a16:creationId xmlns:a16="http://schemas.microsoft.com/office/drawing/2014/main" id="{00000000-0008-0000-0500-000058000000}"/>
                </a:ext>
              </a:extLst>
            </xdr14:cNvPr>
            <xdr14:cNvContentPartPr/>
          </xdr14:nvContentPartPr>
          <xdr14:nvPr macro=""/>
          <xdr14:xfrm>
            <a:off x="13786200" y="5445480"/>
            <a:ext cx="263160" cy="183600"/>
          </xdr14:xfrm>
        </xdr:contentPart>
      </mc:Choice>
      <mc:Fallback xmlns="">
        <xdr:pic>
          <xdr:nvPicPr>
            <xdr:cNvPr id="95" name="Ink 94">
              <a:extLst>
                <a:ext uri="{FF2B5EF4-FFF2-40B4-BE49-F238E27FC236}">
                  <a16:creationId xmlns:a16="http://schemas.microsoft.com/office/drawing/2014/main" id="{B6150A88-0D43-4D1B-86F1-4B1399418A09}"/>
                </a:ext>
              </a:extLst>
            </xdr:cNvPr>
            <xdr:cNvPicPr/>
          </xdr:nvPicPr>
          <xdr:blipFill>
            <a:blip xmlns:r="http://schemas.openxmlformats.org/officeDocument/2006/relationships" r:embed="rId124"/>
            <a:stretch>
              <a:fillRect/>
            </a:stretch>
          </xdr:blipFill>
          <xdr:spPr>
            <a:xfrm>
              <a:off x="13732560" y="5337480"/>
              <a:ext cx="370800" cy="399240"/>
            </a:xfrm>
            <a:prstGeom prst="rect">
              <a:avLst/>
            </a:prstGeom>
          </xdr:spPr>
        </xdr:pic>
      </mc:Fallback>
    </mc:AlternateContent>
    <xdr:clientData/>
  </xdr:twoCellAnchor>
  <xdr:twoCellAnchor editAs="oneCell">
    <xdr:from>
      <xdr:col>16</xdr:col>
      <xdr:colOff>224118</xdr:colOff>
      <xdr:row>3</xdr:row>
      <xdr:rowOff>350558</xdr:rowOff>
    </xdr:from>
    <xdr:to>
      <xdr:col>16</xdr:col>
      <xdr:colOff>226933</xdr:colOff>
      <xdr:row>3</xdr:row>
      <xdr:rowOff>354093</xdr:rowOff>
    </xdr:to>
    <mc:AlternateContent xmlns:mc="http://schemas.openxmlformats.org/markup-compatibility/2006" xmlns:xdr14="http://schemas.microsoft.com/office/excel/2010/spreadsheetDrawing">
      <mc:Choice Requires="xdr14">
        <xdr:contentPart xmlns:r="http://schemas.openxmlformats.org/officeDocument/2006/relationships" r:id="rId125">
          <xdr14:nvContentPartPr>
            <xdr14:cNvPr id="89" name="Ink 88">
              <a:extLst>
                <a:ext uri="{FF2B5EF4-FFF2-40B4-BE49-F238E27FC236}">
                  <a16:creationId xmlns:a16="http://schemas.microsoft.com/office/drawing/2014/main" id="{00000000-0008-0000-0500-000059000000}"/>
                </a:ext>
              </a:extLst>
            </xdr14:cNvPr>
            <xdr14:cNvContentPartPr/>
          </xdr14:nvContentPartPr>
          <xdr14:nvPr macro=""/>
          <xdr14:xfrm>
            <a:off x="9300883" y="832411"/>
            <a:ext cx="360" cy="5990"/>
          </xdr14:xfrm>
        </xdr:contentPart>
      </mc:Choice>
      <mc:Fallback xmlns="">
        <xdr:pic>
          <xdr:nvPicPr>
            <xdr:cNvPr id="75" name="Ink 74">
              <a:extLst>
                <a:ext uri="{FF2B5EF4-FFF2-40B4-BE49-F238E27FC236}">
                  <a16:creationId xmlns:a16="http://schemas.microsoft.com/office/drawing/2014/main" id="{9E434581-8FDA-46D5-8101-35C03DC99665}"/>
                </a:ext>
              </a:extLst>
            </xdr:cNvPr>
            <xdr:cNvPicPr/>
          </xdr:nvPicPr>
          <xdr:blipFill>
            <a:blip xmlns:r="http://schemas.openxmlformats.org/officeDocument/2006/relationships" r:embed="rId52"/>
            <a:stretch>
              <a:fillRect/>
            </a:stretch>
          </xdr:blipFill>
          <xdr:spPr>
            <a:xfrm>
              <a:off x="16119000" y="4378080"/>
              <a:ext cx="108000" cy="216000"/>
            </a:xfrm>
            <a:prstGeom prst="rect">
              <a:avLst/>
            </a:prstGeom>
          </xdr:spPr>
        </xdr:pic>
      </mc:Fallback>
    </mc:AlternateContent>
    <xdr:clientData/>
  </xdr:twoCellAnchor>
  <xdr:twoCellAnchor editAs="oneCell">
    <xdr:from>
      <xdr:col>16</xdr:col>
      <xdr:colOff>164916</xdr:colOff>
      <xdr:row>4</xdr:row>
      <xdr:rowOff>235323</xdr:rowOff>
    </xdr:from>
    <xdr:to>
      <xdr:col>16</xdr:col>
      <xdr:colOff>240397</xdr:colOff>
      <xdr:row>4</xdr:row>
      <xdr:rowOff>351422</xdr:rowOff>
    </xdr:to>
    <mc:AlternateContent xmlns:mc="http://schemas.openxmlformats.org/markup-compatibility/2006" xmlns:xdr14="http://schemas.microsoft.com/office/excel/2010/spreadsheetDrawing">
      <mc:Choice Requires="xdr14">
        <xdr:contentPart xmlns:r="http://schemas.openxmlformats.org/officeDocument/2006/relationships" r:id="rId126">
          <xdr14:nvContentPartPr>
            <xdr14:cNvPr id="90" name="Ink 89">
              <a:extLst>
                <a:ext uri="{FF2B5EF4-FFF2-40B4-BE49-F238E27FC236}">
                  <a16:creationId xmlns:a16="http://schemas.microsoft.com/office/drawing/2014/main" id="{00000000-0008-0000-0500-00005A000000}"/>
                </a:ext>
              </a:extLst>
            </xdr14:cNvPr>
            <xdr14:cNvContentPartPr/>
          </xdr14:nvContentPartPr>
          <xdr14:nvPr macro=""/>
          <xdr14:xfrm>
            <a:off x="9241681" y="1199029"/>
            <a:ext cx="78656" cy="119274"/>
          </xdr14:xfrm>
        </xdr:contentPart>
      </mc:Choice>
      <mc:Fallback xmlns="">
        <xdr:pic>
          <xdr:nvPicPr>
            <xdr:cNvPr id="91" name="Ink 90">
              <a:extLst>
                <a:ext uri="{FF2B5EF4-FFF2-40B4-BE49-F238E27FC236}">
                  <a16:creationId xmlns:a16="http://schemas.microsoft.com/office/drawing/2014/main" id="{A9940B5D-5F23-4F05-A891-09ED97C1A7F0}"/>
                </a:ext>
              </a:extLst>
            </xdr:cNvPr>
            <xdr:cNvPicPr/>
          </xdr:nvPicPr>
          <xdr:blipFill>
            <a:blip xmlns:r="http://schemas.openxmlformats.org/officeDocument/2006/relationships" r:embed="rId117"/>
            <a:stretch>
              <a:fillRect/>
            </a:stretch>
          </xdr:blipFill>
          <xdr:spPr>
            <a:xfrm>
              <a:off x="16065720" y="4947600"/>
              <a:ext cx="248400" cy="433800"/>
            </a:xfrm>
            <a:prstGeom prst="rect">
              <a:avLst/>
            </a:prstGeom>
          </xdr:spPr>
        </xdr:pic>
      </mc:Fallback>
    </mc:AlternateContent>
    <xdr:clientData/>
  </xdr:twoCellAnchor>
  <xdr:twoCellAnchor editAs="oneCell">
    <xdr:from>
      <xdr:col>16</xdr:col>
      <xdr:colOff>164913</xdr:colOff>
      <xdr:row>5</xdr:row>
      <xdr:rowOff>209738</xdr:rowOff>
    </xdr:from>
    <xdr:to>
      <xdr:col>16</xdr:col>
      <xdr:colOff>296313</xdr:colOff>
      <xdr:row>5</xdr:row>
      <xdr:rowOff>353018</xdr:rowOff>
    </xdr:to>
    <mc:AlternateContent xmlns:mc="http://schemas.openxmlformats.org/markup-compatibility/2006" xmlns:xdr14="http://schemas.microsoft.com/office/excel/2010/spreadsheetDrawing">
      <mc:Choice Requires="xdr14">
        <xdr:contentPart xmlns:r="http://schemas.openxmlformats.org/officeDocument/2006/relationships" r:id="rId127">
          <xdr14:nvContentPartPr>
            <xdr14:cNvPr id="91" name="Ink 90">
              <a:extLst>
                <a:ext uri="{FF2B5EF4-FFF2-40B4-BE49-F238E27FC236}">
                  <a16:creationId xmlns:a16="http://schemas.microsoft.com/office/drawing/2014/main" id="{00000000-0008-0000-0500-00005B000000}"/>
                </a:ext>
              </a:extLst>
            </xdr14:cNvPr>
            <xdr14:cNvContentPartPr/>
          </xdr14:nvContentPartPr>
          <xdr14:nvPr macro=""/>
          <xdr14:xfrm>
            <a:off x="9241678" y="1655297"/>
            <a:ext cx="134575" cy="146455"/>
          </xdr14:xfrm>
        </xdr:contentPart>
      </mc:Choice>
      <mc:Fallback xmlns="">
        <xdr:pic>
          <xdr:nvPicPr>
            <xdr:cNvPr id="25" name="Ink 24">
              <a:extLst>
                <a:ext uri="{FF2B5EF4-FFF2-40B4-BE49-F238E27FC236}">
                  <a16:creationId xmlns:a16="http://schemas.microsoft.com/office/drawing/2014/main" id="{5991136D-1F40-466A-9B75-32B8CF124972}"/>
                </a:ext>
              </a:extLst>
            </xdr:cNvPr>
            <xdr:cNvPicPr/>
          </xdr:nvPicPr>
          <xdr:blipFill>
            <a:blip xmlns:r="http://schemas.openxmlformats.org/officeDocument/2006/relationships" r:embed="rId34"/>
            <a:stretch>
              <a:fillRect/>
            </a:stretch>
          </xdr:blipFill>
          <xdr:spPr>
            <a:xfrm>
              <a:off x="13235040" y="4892160"/>
              <a:ext cx="239040" cy="358920"/>
            </a:xfrm>
            <a:prstGeom prst="rect">
              <a:avLst/>
            </a:prstGeom>
          </xdr:spPr>
        </xdr:pic>
      </mc:Fallback>
    </mc:AlternateContent>
    <xdr:clientData/>
  </xdr:twoCellAnchor>
  <xdr:twoCellAnchor editAs="oneCell">
    <xdr:from>
      <xdr:col>16</xdr:col>
      <xdr:colOff>122675</xdr:colOff>
      <xdr:row>6</xdr:row>
      <xdr:rowOff>313588</xdr:rowOff>
    </xdr:from>
    <xdr:to>
      <xdr:col>16</xdr:col>
      <xdr:colOff>126210</xdr:colOff>
      <xdr:row>6</xdr:row>
      <xdr:rowOff>317123</xdr:rowOff>
    </xdr:to>
    <mc:AlternateContent xmlns:mc="http://schemas.openxmlformats.org/markup-compatibility/2006" xmlns:xdr14="http://schemas.microsoft.com/office/excel/2010/spreadsheetDrawing">
      <mc:Choice Requires="xdr14">
        <xdr:contentPart xmlns:r="http://schemas.openxmlformats.org/officeDocument/2006/relationships" r:id="rId128">
          <xdr14:nvContentPartPr>
            <xdr14:cNvPr id="92" name="Ink 91">
              <a:extLst>
                <a:ext uri="{FF2B5EF4-FFF2-40B4-BE49-F238E27FC236}">
                  <a16:creationId xmlns:a16="http://schemas.microsoft.com/office/drawing/2014/main" id="{00000000-0008-0000-0500-00005C000000}"/>
                </a:ext>
              </a:extLst>
            </xdr14:cNvPr>
            <xdr14:cNvContentPartPr/>
          </xdr14:nvContentPartPr>
          <xdr14:nvPr macro=""/>
          <xdr14:xfrm>
            <a:off x="9199440" y="2241000"/>
            <a:ext cx="360" cy="360"/>
          </xdr14:xfrm>
        </xdr:contentPart>
      </mc:Choice>
      <mc:Fallback xmlns="">
        <xdr:pic>
          <xdr:nvPicPr>
            <xdr:cNvPr id="2" name="Ink 1">
              <a:extLst>
                <a:ext uri="{FF2B5EF4-FFF2-40B4-BE49-F238E27FC236}">
                  <a16:creationId xmlns:a16="http://schemas.microsoft.com/office/drawing/2014/main" id="{0122D21F-B6D6-405A-9366-D7CE2837C173}"/>
                </a:ext>
              </a:extLst>
            </xdr:cNvPr>
            <xdr:cNvPicPr/>
          </xdr:nvPicPr>
          <xdr:blipFill>
            <a:blip xmlns:r="http://schemas.openxmlformats.org/officeDocument/2006/relationships" r:embed="rId129"/>
            <a:stretch>
              <a:fillRect/>
            </a:stretch>
          </xdr:blipFill>
          <xdr:spPr>
            <a:xfrm>
              <a:off x="9145800" y="2133360"/>
              <a:ext cx="108000" cy="216000"/>
            </a:xfrm>
            <a:prstGeom prst="rect">
              <a:avLst/>
            </a:prstGeom>
          </xdr:spPr>
        </xdr:pic>
      </mc:Fallback>
    </mc:AlternateContent>
    <xdr:clientData/>
  </xdr:twoCellAnchor>
  <xdr:twoCellAnchor editAs="oneCell">
    <xdr:from>
      <xdr:col>16</xdr:col>
      <xdr:colOff>167413</xdr:colOff>
      <xdr:row>6</xdr:row>
      <xdr:rowOff>271449</xdr:rowOff>
    </xdr:from>
    <xdr:to>
      <xdr:col>16</xdr:col>
      <xdr:colOff>277933</xdr:colOff>
      <xdr:row>6</xdr:row>
      <xdr:rowOff>305779</xdr:rowOff>
    </xdr:to>
    <mc:AlternateContent xmlns:mc="http://schemas.openxmlformats.org/markup-compatibility/2006" xmlns:xdr14="http://schemas.microsoft.com/office/excel/2010/spreadsheetDrawing">
      <mc:Choice Requires="xdr14">
        <xdr:contentPart xmlns:r="http://schemas.openxmlformats.org/officeDocument/2006/relationships" r:id="rId130">
          <xdr14:nvContentPartPr>
            <xdr14:cNvPr id="93" name="Ink 92">
              <a:extLst>
                <a:ext uri="{FF2B5EF4-FFF2-40B4-BE49-F238E27FC236}">
                  <a16:creationId xmlns:a16="http://schemas.microsoft.com/office/drawing/2014/main" id="{00000000-0008-0000-0500-00005D000000}"/>
                </a:ext>
              </a:extLst>
            </xdr14:cNvPr>
            <xdr14:cNvContentPartPr/>
          </xdr14:nvContentPartPr>
          <xdr14:nvPr macro=""/>
          <xdr14:xfrm>
            <a:off x="9244178" y="2198861"/>
            <a:ext cx="107345" cy="34330"/>
          </xdr14:xfrm>
        </xdr:contentPart>
      </mc:Choice>
      <mc:Fallback xmlns="">
        <xdr:pic>
          <xdr:nvPicPr>
            <xdr:cNvPr id="3" name="Ink 2">
              <a:extLst>
                <a:ext uri="{FF2B5EF4-FFF2-40B4-BE49-F238E27FC236}">
                  <a16:creationId xmlns:a16="http://schemas.microsoft.com/office/drawing/2014/main" id="{BD0910DB-4154-4AE1-8D4C-BB54DD136EB3}"/>
                </a:ext>
              </a:extLst>
            </xdr:cNvPr>
            <xdr:cNvPicPr/>
          </xdr:nvPicPr>
          <xdr:blipFill>
            <a:blip xmlns:r="http://schemas.openxmlformats.org/officeDocument/2006/relationships" r:embed="rId131"/>
            <a:stretch>
              <a:fillRect/>
            </a:stretch>
          </xdr:blipFill>
          <xdr:spPr>
            <a:xfrm>
              <a:off x="9192079" y="2108023"/>
              <a:ext cx="211893" cy="216309"/>
            </a:xfrm>
            <a:prstGeom prst="rect">
              <a:avLst/>
            </a:prstGeom>
          </xdr:spPr>
        </xdr:pic>
      </mc:Fallback>
    </mc:AlternateContent>
    <xdr:clientData/>
  </xdr:twoCellAnchor>
  <xdr:twoCellAnchor editAs="oneCell">
    <xdr:from>
      <xdr:col>16</xdr:col>
      <xdr:colOff>219155</xdr:colOff>
      <xdr:row>7</xdr:row>
      <xdr:rowOff>189935</xdr:rowOff>
    </xdr:from>
    <xdr:to>
      <xdr:col>16</xdr:col>
      <xdr:colOff>221020</xdr:colOff>
      <xdr:row>7</xdr:row>
      <xdr:rowOff>190295</xdr:rowOff>
    </xdr:to>
    <mc:AlternateContent xmlns:mc="http://schemas.openxmlformats.org/markup-compatibility/2006" xmlns:xdr14="http://schemas.microsoft.com/office/excel/2010/spreadsheetDrawing">
      <mc:Choice Requires="xdr14">
        <xdr:contentPart xmlns:r="http://schemas.openxmlformats.org/officeDocument/2006/relationships" r:id="rId132">
          <xdr14:nvContentPartPr>
            <xdr14:cNvPr id="94" name="Ink 93">
              <a:extLst>
                <a:ext uri="{FF2B5EF4-FFF2-40B4-BE49-F238E27FC236}">
                  <a16:creationId xmlns:a16="http://schemas.microsoft.com/office/drawing/2014/main" id="{00000000-0008-0000-0500-00005E000000}"/>
                </a:ext>
              </a:extLst>
            </xdr14:cNvPr>
            <xdr14:cNvContentPartPr/>
          </xdr14:nvContentPartPr>
          <xdr14:nvPr macro=""/>
          <xdr14:xfrm>
            <a:off x="9295920" y="2599200"/>
            <a:ext cx="5040" cy="360"/>
          </xdr14:xfrm>
        </xdr:contentPart>
      </mc:Choice>
      <mc:Fallback xmlns="">
        <xdr:pic>
          <xdr:nvPicPr>
            <xdr:cNvPr id="5" name="Ink 4">
              <a:extLst>
                <a:ext uri="{FF2B5EF4-FFF2-40B4-BE49-F238E27FC236}">
                  <a16:creationId xmlns:a16="http://schemas.microsoft.com/office/drawing/2014/main" id="{41E8F466-99D0-4862-B293-F97B57B6A2E9}"/>
                </a:ext>
              </a:extLst>
            </xdr:cNvPr>
            <xdr:cNvPicPr/>
          </xdr:nvPicPr>
          <xdr:blipFill>
            <a:blip xmlns:r="http://schemas.openxmlformats.org/officeDocument/2006/relationships" r:embed="rId133"/>
            <a:stretch>
              <a:fillRect/>
            </a:stretch>
          </xdr:blipFill>
          <xdr:spPr>
            <a:xfrm>
              <a:off x="9242280" y="2491560"/>
              <a:ext cx="112680" cy="216000"/>
            </a:xfrm>
            <a:prstGeom prst="rect">
              <a:avLst/>
            </a:prstGeom>
          </xdr:spPr>
        </xdr:pic>
      </mc:Fallback>
    </mc:AlternateContent>
    <xdr:clientData/>
  </xdr:twoCellAnchor>
  <xdr:twoCellAnchor editAs="oneCell">
    <xdr:from>
      <xdr:col>16</xdr:col>
      <xdr:colOff>134516</xdr:colOff>
      <xdr:row>7</xdr:row>
      <xdr:rowOff>241802</xdr:rowOff>
    </xdr:from>
    <xdr:to>
      <xdr:col>16</xdr:col>
      <xdr:colOff>294291</xdr:colOff>
      <xdr:row>7</xdr:row>
      <xdr:rowOff>273907</xdr:rowOff>
    </xdr:to>
    <mc:AlternateContent xmlns:mc="http://schemas.openxmlformats.org/markup-compatibility/2006" xmlns:xdr14="http://schemas.microsoft.com/office/excel/2010/spreadsheetDrawing">
      <mc:Choice Requires="xdr14">
        <xdr:contentPart xmlns:r="http://schemas.openxmlformats.org/officeDocument/2006/relationships" r:id="rId134">
          <xdr14:nvContentPartPr>
            <xdr14:cNvPr id="95" name="Ink 94">
              <a:extLst>
                <a:ext uri="{FF2B5EF4-FFF2-40B4-BE49-F238E27FC236}">
                  <a16:creationId xmlns:a16="http://schemas.microsoft.com/office/drawing/2014/main" id="{00000000-0008-0000-0500-00005F000000}"/>
                </a:ext>
              </a:extLst>
            </xdr14:cNvPr>
            <xdr14:cNvContentPartPr/>
          </xdr14:nvContentPartPr>
          <xdr14:nvPr macro=""/>
          <xdr14:xfrm>
            <a:off x="9211281" y="2651067"/>
            <a:ext cx="156600" cy="35280"/>
          </xdr14:xfrm>
        </xdr:contentPart>
      </mc:Choice>
      <mc:Fallback xmlns="">
        <xdr:pic>
          <xdr:nvPicPr>
            <xdr:cNvPr id="6" name="Ink 5">
              <a:extLst>
                <a:ext uri="{FF2B5EF4-FFF2-40B4-BE49-F238E27FC236}">
                  <a16:creationId xmlns:a16="http://schemas.microsoft.com/office/drawing/2014/main" id="{066037E3-9AAD-4792-B57E-E901C2E291DD}"/>
                </a:ext>
              </a:extLst>
            </xdr:cNvPr>
            <xdr:cNvPicPr/>
          </xdr:nvPicPr>
          <xdr:blipFill>
            <a:blip xmlns:r="http://schemas.openxmlformats.org/officeDocument/2006/relationships" r:embed="rId135"/>
            <a:stretch>
              <a:fillRect/>
            </a:stretch>
          </xdr:blipFill>
          <xdr:spPr>
            <a:xfrm>
              <a:off x="9157641" y="2543427"/>
              <a:ext cx="264240" cy="250920"/>
            </a:xfrm>
            <a:prstGeom prst="rect">
              <a:avLst/>
            </a:prstGeom>
          </xdr:spPr>
        </xdr:pic>
      </mc:Fallback>
    </mc:AlternateContent>
    <xdr:clientData/>
  </xdr:twoCellAnchor>
  <xdr:twoCellAnchor>
    <xdr:from>
      <xdr:col>13</xdr:col>
      <xdr:colOff>19236</xdr:colOff>
      <xdr:row>14</xdr:row>
      <xdr:rowOff>8031</xdr:rowOff>
    </xdr:from>
    <xdr:to>
      <xdr:col>14</xdr:col>
      <xdr:colOff>47998</xdr:colOff>
      <xdr:row>15</xdr:row>
      <xdr:rowOff>30442</xdr:rowOff>
    </xdr:to>
    <xdr:sp macro="" textlink="">
      <xdr:nvSpPr>
        <xdr:cNvPr id="96" name="Oval 95">
          <a:extLst>
            <a:ext uri="{FF2B5EF4-FFF2-40B4-BE49-F238E27FC236}">
              <a16:creationId xmlns:a16="http://schemas.microsoft.com/office/drawing/2014/main" id="{00000000-0008-0000-0500-000060000000}"/>
            </a:ext>
          </a:extLst>
        </xdr:cNvPr>
        <xdr:cNvSpPr/>
      </xdr:nvSpPr>
      <xdr:spPr>
        <a:xfrm>
          <a:off x="3029136" y="6383431"/>
          <a:ext cx="530412" cy="498661"/>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18</xdr:col>
      <xdr:colOff>489884</xdr:colOff>
      <xdr:row>12</xdr:row>
      <xdr:rowOff>11206</xdr:rowOff>
    </xdr:from>
    <xdr:to>
      <xdr:col>20</xdr:col>
      <xdr:colOff>14381</xdr:colOff>
      <xdr:row>13</xdr:row>
      <xdr:rowOff>27267</xdr:rowOff>
    </xdr:to>
    <xdr:sp macro="" textlink="">
      <xdr:nvSpPr>
        <xdr:cNvPr id="97" name="Oval 96">
          <a:extLst>
            <a:ext uri="{FF2B5EF4-FFF2-40B4-BE49-F238E27FC236}">
              <a16:creationId xmlns:a16="http://schemas.microsoft.com/office/drawing/2014/main" id="{00000000-0008-0000-0500-000061000000}"/>
            </a:ext>
          </a:extLst>
        </xdr:cNvPr>
        <xdr:cNvSpPr/>
      </xdr:nvSpPr>
      <xdr:spPr>
        <a:xfrm>
          <a:off x="6008034" y="5434106"/>
          <a:ext cx="527797" cy="492311"/>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16</xdr:col>
      <xdr:colOff>497915</xdr:colOff>
      <xdr:row>13</xdr:row>
      <xdr:rowOff>467472</xdr:rowOff>
    </xdr:from>
    <xdr:to>
      <xdr:col>18</xdr:col>
      <xdr:colOff>19238</xdr:colOff>
      <xdr:row>15</xdr:row>
      <xdr:rowOff>8030</xdr:rowOff>
    </xdr:to>
    <xdr:sp macro="" textlink="">
      <xdr:nvSpPr>
        <xdr:cNvPr id="98" name="Oval 97">
          <a:extLst>
            <a:ext uri="{FF2B5EF4-FFF2-40B4-BE49-F238E27FC236}">
              <a16:creationId xmlns:a16="http://schemas.microsoft.com/office/drawing/2014/main" id="{00000000-0008-0000-0500-000062000000}"/>
            </a:ext>
          </a:extLst>
        </xdr:cNvPr>
        <xdr:cNvSpPr/>
      </xdr:nvSpPr>
      <xdr:spPr>
        <a:xfrm>
          <a:off x="5012765" y="6366622"/>
          <a:ext cx="524623" cy="493058"/>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29</xdr:col>
      <xdr:colOff>4856</xdr:colOff>
      <xdr:row>14</xdr:row>
      <xdr:rowOff>27268</xdr:rowOff>
    </xdr:from>
    <xdr:to>
      <xdr:col>30</xdr:col>
      <xdr:colOff>30443</xdr:colOff>
      <xdr:row>15</xdr:row>
      <xdr:rowOff>56029</xdr:rowOff>
    </xdr:to>
    <xdr:sp macro="" textlink="">
      <xdr:nvSpPr>
        <xdr:cNvPr id="99" name="Oval 98">
          <a:extLst>
            <a:ext uri="{FF2B5EF4-FFF2-40B4-BE49-F238E27FC236}">
              <a16:creationId xmlns:a16="http://schemas.microsoft.com/office/drawing/2014/main" id="{00000000-0008-0000-0500-000063000000}"/>
            </a:ext>
          </a:extLst>
        </xdr:cNvPr>
        <xdr:cNvSpPr/>
      </xdr:nvSpPr>
      <xdr:spPr>
        <a:xfrm>
          <a:off x="11041156" y="6402668"/>
          <a:ext cx="527237" cy="505011"/>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26</xdr:col>
      <xdr:colOff>501090</xdr:colOff>
      <xdr:row>36</xdr:row>
      <xdr:rowOff>8031</xdr:rowOff>
    </xdr:from>
    <xdr:to>
      <xdr:col>28</xdr:col>
      <xdr:colOff>16062</xdr:colOff>
      <xdr:row>37</xdr:row>
      <xdr:rowOff>33617</xdr:rowOff>
    </xdr:to>
    <xdr:sp macro="" textlink="">
      <xdr:nvSpPr>
        <xdr:cNvPr id="100" name="Oval 99">
          <a:extLst>
            <a:ext uri="{FF2B5EF4-FFF2-40B4-BE49-F238E27FC236}">
              <a16:creationId xmlns:a16="http://schemas.microsoft.com/office/drawing/2014/main" id="{00000000-0008-0000-0500-000064000000}"/>
            </a:ext>
          </a:extLst>
        </xdr:cNvPr>
        <xdr:cNvSpPr/>
      </xdr:nvSpPr>
      <xdr:spPr>
        <a:xfrm>
          <a:off x="10032440" y="8764681"/>
          <a:ext cx="518272" cy="501836"/>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29</xdr:col>
      <xdr:colOff>1</xdr:colOff>
      <xdr:row>39</xdr:row>
      <xdr:rowOff>0</xdr:rowOff>
    </xdr:from>
    <xdr:to>
      <xdr:col>30</xdr:col>
      <xdr:colOff>25588</xdr:colOff>
      <xdr:row>40</xdr:row>
      <xdr:rowOff>25586</xdr:rowOff>
    </xdr:to>
    <xdr:sp macro="" textlink="">
      <xdr:nvSpPr>
        <xdr:cNvPr id="101" name="Oval 100">
          <a:extLst>
            <a:ext uri="{FF2B5EF4-FFF2-40B4-BE49-F238E27FC236}">
              <a16:creationId xmlns:a16="http://schemas.microsoft.com/office/drawing/2014/main" id="{00000000-0008-0000-0500-000065000000}"/>
            </a:ext>
          </a:extLst>
        </xdr:cNvPr>
        <xdr:cNvSpPr/>
      </xdr:nvSpPr>
      <xdr:spPr>
        <a:xfrm>
          <a:off x="11036301" y="10185400"/>
          <a:ext cx="527237" cy="501836"/>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17</xdr:col>
      <xdr:colOff>1</xdr:colOff>
      <xdr:row>38</xdr:row>
      <xdr:rowOff>448236</xdr:rowOff>
    </xdr:from>
    <xdr:to>
      <xdr:col>18</xdr:col>
      <xdr:colOff>28764</xdr:colOff>
      <xdr:row>39</xdr:row>
      <xdr:rowOff>473822</xdr:rowOff>
    </xdr:to>
    <xdr:sp macro="" textlink="">
      <xdr:nvSpPr>
        <xdr:cNvPr id="102" name="Oval 101">
          <a:extLst>
            <a:ext uri="{FF2B5EF4-FFF2-40B4-BE49-F238E27FC236}">
              <a16:creationId xmlns:a16="http://schemas.microsoft.com/office/drawing/2014/main" id="{00000000-0008-0000-0500-000066000000}"/>
            </a:ext>
          </a:extLst>
        </xdr:cNvPr>
        <xdr:cNvSpPr/>
      </xdr:nvSpPr>
      <xdr:spPr>
        <a:xfrm>
          <a:off x="5016501" y="10157386"/>
          <a:ext cx="530413" cy="501836"/>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10</xdr:col>
      <xdr:colOff>493060</xdr:colOff>
      <xdr:row>36</xdr:row>
      <xdr:rowOff>467473</xdr:rowOff>
    </xdr:from>
    <xdr:to>
      <xdr:col>12</xdr:col>
      <xdr:colOff>17558</xdr:colOff>
      <xdr:row>38</xdr:row>
      <xdr:rowOff>17556</xdr:rowOff>
    </xdr:to>
    <xdr:sp macro="" textlink="">
      <xdr:nvSpPr>
        <xdr:cNvPr id="103" name="Oval 102">
          <a:extLst>
            <a:ext uri="{FF2B5EF4-FFF2-40B4-BE49-F238E27FC236}">
              <a16:creationId xmlns:a16="http://schemas.microsoft.com/office/drawing/2014/main" id="{00000000-0008-0000-0500-000067000000}"/>
            </a:ext>
          </a:extLst>
        </xdr:cNvPr>
        <xdr:cNvSpPr/>
      </xdr:nvSpPr>
      <xdr:spPr>
        <a:xfrm>
          <a:off x="1998010" y="9224123"/>
          <a:ext cx="527798" cy="502583"/>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32</xdr:col>
      <xdr:colOff>493060</xdr:colOff>
      <xdr:row>38</xdr:row>
      <xdr:rowOff>475504</xdr:rowOff>
    </xdr:from>
    <xdr:to>
      <xdr:col>34</xdr:col>
      <xdr:colOff>11208</xdr:colOff>
      <xdr:row>40</xdr:row>
      <xdr:rowOff>22412</xdr:rowOff>
    </xdr:to>
    <xdr:sp macro="" textlink="">
      <xdr:nvSpPr>
        <xdr:cNvPr id="104" name="Oval 103">
          <a:extLst>
            <a:ext uri="{FF2B5EF4-FFF2-40B4-BE49-F238E27FC236}">
              <a16:creationId xmlns:a16="http://schemas.microsoft.com/office/drawing/2014/main" id="{00000000-0008-0000-0500-000068000000}"/>
            </a:ext>
          </a:extLst>
        </xdr:cNvPr>
        <xdr:cNvSpPr/>
      </xdr:nvSpPr>
      <xdr:spPr>
        <a:xfrm>
          <a:off x="13034310" y="10184654"/>
          <a:ext cx="521448" cy="499408"/>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36</xdr:col>
      <xdr:colOff>493060</xdr:colOff>
      <xdr:row>39</xdr:row>
      <xdr:rowOff>16063</xdr:rowOff>
    </xdr:from>
    <xdr:to>
      <xdr:col>38</xdr:col>
      <xdr:colOff>11208</xdr:colOff>
      <xdr:row>40</xdr:row>
      <xdr:rowOff>47999</xdr:rowOff>
    </xdr:to>
    <xdr:sp macro="" textlink="">
      <xdr:nvSpPr>
        <xdr:cNvPr id="105" name="Oval 104">
          <a:extLst>
            <a:ext uri="{FF2B5EF4-FFF2-40B4-BE49-F238E27FC236}">
              <a16:creationId xmlns:a16="http://schemas.microsoft.com/office/drawing/2014/main" id="{00000000-0008-0000-0500-000069000000}"/>
            </a:ext>
          </a:extLst>
        </xdr:cNvPr>
        <xdr:cNvSpPr/>
      </xdr:nvSpPr>
      <xdr:spPr>
        <a:xfrm>
          <a:off x="15040910" y="10201463"/>
          <a:ext cx="521448" cy="508186"/>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35</xdr:col>
      <xdr:colOff>33619</xdr:colOff>
      <xdr:row>36</xdr:row>
      <xdr:rowOff>27269</xdr:rowOff>
    </xdr:from>
    <xdr:to>
      <xdr:col>36</xdr:col>
      <xdr:colOff>56031</xdr:colOff>
      <xdr:row>37</xdr:row>
      <xdr:rowOff>59205</xdr:rowOff>
    </xdr:to>
    <xdr:sp macro="" textlink="">
      <xdr:nvSpPr>
        <xdr:cNvPr id="106" name="Oval 105">
          <a:extLst>
            <a:ext uri="{FF2B5EF4-FFF2-40B4-BE49-F238E27FC236}">
              <a16:creationId xmlns:a16="http://schemas.microsoft.com/office/drawing/2014/main" id="{00000000-0008-0000-0500-00006A000000}"/>
            </a:ext>
          </a:extLst>
        </xdr:cNvPr>
        <xdr:cNvSpPr/>
      </xdr:nvSpPr>
      <xdr:spPr>
        <a:xfrm>
          <a:off x="14079819" y="8783919"/>
          <a:ext cx="524062" cy="508186"/>
        </a:xfrm>
        <a:prstGeom prst="ellipse">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343647</xdr:colOff>
      <xdr:row>4</xdr:row>
      <xdr:rowOff>194234</xdr:rowOff>
    </xdr:from>
    <xdr:to>
      <xdr:col>5</xdr:col>
      <xdr:colOff>226430</xdr:colOff>
      <xdr:row>6</xdr:row>
      <xdr:rowOff>380999</xdr:rowOff>
    </xdr:to>
    <xdr:sp macro="" textlink="">
      <xdr:nvSpPr>
        <xdr:cNvPr id="108" name="Oval Callout 56">
          <a:extLst>
            <a:ext uri="{FF2B5EF4-FFF2-40B4-BE49-F238E27FC236}">
              <a16:creationId xmlns:a16="http://schemas.microsoft.com/office/drawing/2014/main" id="{00000000-0008-0000-0500-00006C000000}"/>
            </a:ext>
          </a:extLst>
        </xdr:cNvPr>
        <xdr:cNvSpPr/>
      </xdr:nvSpPr>
      <xdr:spPr>
        <a:xfrm>
          <a:off x="843710" y="1829359"/>
          <a:ext cx="1883033" cy="1139265"/>
        </a:xfrm>
        <a:prstGeom prst="wedgeEllipseCallout">
          <a:avLst>
            <a:gd name="adj1" fmla="val 76025"/>
            <a:gd name="adj2" fmla="val 43755"/>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b="1">
              <a:solidFill>
                <a:srgbClr val="16ACE3"/>
              </a:solidFill>
              <a:effectLst/>
              <a:latin typeface="+mn-lt"/>
              <a:ea typeface="+mn-ea"/>
              <a:cs typeface="+mn-cs"/>
            </a:rPr>
            <a:t>Step 4a.</a:t>
          </a:r>
          <a:r>
            <a:rPr lang="en-AU" sz="1100">
              <a:solidFill>
                <a:srgbClr val="16ACE3"/>
              </a:solidFill>
              <a:effectLst/>
              <a:latin typeface="+mn-lt"/>
              <a:ea typeface="+mn-ea"/>
              <a:cs typeface="+mn-cs"/>
            </a:rPr>
            <a:t> quickly identify priority sites from grid</a:t>
          </a:r>
          <a:r>
            <a:rPr lang="en-AU" sz="1100" baseline="0">
              <a:solidFill>
                <a:srgbClr val="16ACE3"/>
              </a:solidFill>
              <a:effectLst/>
              <a:latin typeface="+mn-lt"/>
              <a:ea typeface="+mn-ea"/>
              <a:cs typeface="+mn-cs"/>
            </a:rPr>
            <a:t> </a:t>
          </a:r>
          <a:r>
            <a:rPr lang="en-AU" sz="1100">
              <a:solidFill>
                <a:srgbClr val="16ACE3"/>
              </a:solidFill>
              <a:effectLst/>
              <a:latin typeface="+mn-lt"/>
              <a:ea typeface="+mn-ea"/>
              <a:cs typeface="+mn-cs"/>
            </a:rPr>
            <a:t>maps (rasters) </a:t>
          </a:r>
          <a:endParaRPr lang="en-AU">
            <a:effectLst/>
          </a:endParaRPr>
        </a:p>
      </xdr:txBody>
    </xdr:sp>
    <xdr:clientData/>
  </xdr:twoCellAnchor>
  <xdr:twoCellAnchor>
    <xdr:from>
      <xdr:col>1</xdr:col>
      <xdr:colOff>405451</xdr:colOff>
      <xdr:row>12</xdr:row>
      <xdr:rowOff>298823</xdr:rowOff>
    </xdr:from>
    <xdr:to>
      <xdr:col>5</xdr:col>
      <xdr:colOff>288233</xdr:colOff>
      <xdr:row>14</xdr:row>
      <xdr:rowOff>276412</xdr:rowOff>
    </xdr:to>
    <xdr:sp macro="" textlink="">
      <xdr:nvSpPr>
        <xdr:cNvPr id="109" name="Oval Callout 56">
          <a:extLst>
            <a:ext uri="{FF2B5EF4-FFF2-40B4-BE49-F238E27FC236}">
              <a16:creationId xmlns:a16="http://schemas.microsoft.com/office/drawing/2014/main" id="{00000000-0008-0000-0500-00006D000000}"/>
            </a:ext>
          </a:extLst>
        </xdr:cNvPr>
        <xdr:cNvSpPr/>
      </xdr:nvSpPr>
      <xdr:spPr>
        <a:xfrm>
          <a:off x="1398360" y="5898368"/>
          <a:ext cx="1868600" cy="924317"/>
        </a:xfrm>
        <a:prstGeom prst="wedgeEllipseCallout">
          <a:avLst>
            <a:gd name="adj1" fmla="val 76025"/>
            <a:gd name="adj2" fmla="val 43755"/>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rgbClr val="16ACE3"/>
              </a:solidFill>
              <a:effectLst/>
              <a:latin typeface="+mn-lt"/>
              <a:ea typeface="+mn-ea"/>
              <a:cs typeface="+mn-cs"/>
            </a:rPr>
            <a:t>map the R, G, B, scores </a:t>
          </a:r>
          <a:r>
            <a:rPr lang="en-AU" sz="1100" baseline="0">
              <a:solidFill>
                <a:srgbClr val="16ACE3"/>
              </a:solidFill>
              <a:effectLst/>
              <a:latin typeface="+mn-lt"/>
              <a:ea typeface="+mn-ea"/>
              <a:cs typeface="+mn-cs"/>
            </a:rPr>
            <a:t>for each grid cell (Step 1)</a:t>
          </a:r>
          <a:endParaRPr lang="en-AU">
            <a:effectLst/>
          </a:endParaRPr>
        </a:p>
      </xdr:txBody>
    </xdr:sp>
    <xdr:clientData/>
  </xdr:twoCellAnchor>
  <xdr:twoCellAnchor>
    <xdr:from>
      <xdr:col>1</xdr:col>
      <xdr:colOff>425146</xdr:colOff>
      <xdr:row>19</xdr:row>
      <xdr:rowOff>356551</xdr:rowOff>
    </xdr:from>
    <xdr:to>
      <xdr:col>5</xdr:col>
      <xdr:colOff>307928</xdr:colOff>
      <xdr:row>22</xdr:row>
      <xdr:rowOff>12904</xdr:rowOff>
    </xdr:to>
    <xdr:sp macro="" textlink="">
      <xdr:nvSpPr>
        <xdr:cNvPr id="110" name="Oval Callout 56">
          <a:extLst>
            <a:ext uri="{FF2B5EF4-FFF2-40B4-BE49-F238E27FC236}">
              <a16:creationId xmlns:a16="http://schemas.microsoft.com/office/drawing/2014/main" id="{00000000-0008-0000-0500-00006E000000}"/>
            </a:ext>
          </a:extLst>
        </xdr:cNvPr>
        <xdr:cNvSpPr/>
      </xdr:nvSpPr>
      <xdr:spPr>
        <a:xfrm>
          <a:off x="1418055" y="9269642"/>
          <a:ext cx="1868600" cy="1076444"/>
        </a:xfrm>
        <a:prstGeom prst="wedgeEllipseCallout">
          <a:avLst>
            <a:gd name="adj1" fmla="val 76025"/>
            <a:gd name="adj2" fmla="val 43755"/>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rgbClr val="16ACE3"/>
              </a:solidFill>
              <a:effectLst/>
              <a:latin typeface="+mn-lt"/>
              <a:ea typeface="+mn-ea"/>
              <a:cs typeface="+mn-cs"/>
            </a:rPr>
            <a:t>create a composite colour for each grid cell (</a:t>
          </a:r>
          <a:r>
            <a:rPr lang="en-AU" sz="1100" baseline="0">
              <a:solidFill>
                <a:srgbClr val="16ACE3"/>
              </a:solidFill>
              <a:effectLst/>
              <a:latin typeface="+mn-lt"/>
              <a:ea typeface="+mn-ea"/>
              <a:cs typeface="+mn-cs"/>
            </a:rPr>
            <a:t>Step 2)</a:t>
          </a:r>
          <a:endParaRPr lang="en-AU">
            <a:effectLst/>
          </a:endParaRPr>
        </a:p>
      </xdr:txBody>
    </xdr:sp>
    <xdr:clientData/>
  </xdr:twoCellAnchor>
  <xdr:twoCellAnchor>
    <xdr:from>
      <xdr:col>1</xdr:col>
      <xdr:colOff>455027</xdr:colOff>
      <xdr:row>27</xdr:row>
      <xdr:rowOff>367418</xdr:rowOff>
    </xdr:from>
    <xdr:to>
      <xdr:col>5</xdr:col>
      <xdr:colOff>337809</xdr:colOff>
      <xdr:row>30</xdr:row>
      <xdr:rowOff>28525</xdr:rowOff>
    </xdr:to>
    <xdr:sp macro="" textlink="">
      <xdr:nvSpPr>
        <xdr:cNvPr id="111" name="Oval Callout 56">
          <a:extLst>
            <a:ext uri="{FF2B5EF4-FFF2-40B4-BE49-F238E27FC236}">
              <a16:creationId xmlns:a16="http://schemas.microsoft.com/office/drawing/2014/main" id="{00000000-0008-0000-0500-00006F000000}"/>
            </a:ext>
          </a:extLst>
        </xdr:cNvPr>
        <xdr:cNvSpPr/>
      </xdr:nvSpPr>
      <xdr:spPr>
        <a:xfrm>
          <a:off x="1447936" y="13067418"/>
          <a:ext cx="1868600" cy="1081198"/>
        </a:xfrm>
        <a:prstGeom prst="wedgeEllipseCallout">
          <a:avLst>
            <a:gd name="adj1" fmla="val 76025"/>
            <a:gd name="adj2" fmla="val 43755"/>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rgbClr val="16ACE3"/>
              </a:solidFill>
              <a:effectLst/>
              <a:latin typeface="+mn-lt"/>
              <a:ea typeface="+mn-ea"/>
              <a:cs typeface="+mn-cs"/>
            </a:rPr>
            <a:t>choose a category for each grid cell (</a:t>
          </a:r>
          <a:r>
            <a:rPr lang="en-AU" sz="1100" baseline="0">
              <a:solidFill>
                <a:srgbClr val="16ACE3"/>
              </a:solidFill>
              <a:effectLst/>
              <a:latin typeface="+mn-lt"/>
              <a:ea typeface="+mn-ea"/>
              <a:cs typeface="+mn-cs"/>
            </a:rPr>
            <a:t>Step 3)</a:t>
          </a:r>
          <a:endParaRPr lang="en-AU">
            <a:effectLst/>
          </a:endParaRPr>
        </a:p>
      </xdr:txBody>
    </xdr:sp>
    <xdr:clientData/>
  </xdr:twoCellAnchor>
  <xdr:twoCellAnchor>
    <xdr:from>
      <xdr:col>2</xdr:col>
      <xdr:colOff>12223</xdr:colOff>
      <xdr:row>40</xdr:row>
      <xdr:rowOff>177935</xdr:rowOff>
    </xdr:from>
    <xdr:to>
      <xdr:col>5</xdr:col>
      <xdr:colOff>392545</xdr:colOff>
      <xdr:row>42</xdr:row>
      <xdr:rowOff>307652</xdr:rowOff>
    </xdr:to>
    <xdr:sp macro="" textlink="">
      <xdr:nvSpPr>
        <xdr:cNvPr id="112" name="Oval Callout 56">
          <a:extLst>
            <a:ext uri="{FF2B5EF4-FFF2-40B4-BE49-F238E27FC236}">
              <a16:creationId xmlns:a16="http://schemas.microsoft.com/office/drawing/2014/main" id="{00000000-0008-0000-0500-000070000000}"/>
            </a:ext>
          </a:extLst>
        </xdr:cNvPr>
        <xdr:cNvSpPr/>
      </xdr:nvSpPr>
      <xdr:spPr>
        <a:xfrm>
          <a:off x="1501587" y="19505026"/>
          <a:ext cx="1869685" cy="1076444"/>
        </a:xfrm>
        <a:prstGeom prst="wedgeEllipseCallout">
          <a:avLst>
            <a:gd name="adj1" fmla="val 78191"/>
            <a:gd name="adj2" fmla="val -30078"/>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a:solidFill>
                <a:srgbClr val="16ACE3"/>
              </a:solidFill>
              <a:effectLst/>
              <a:latin typeface="+mn-lt"/>
              <a:ea typeface="+mn-ea"/>
              <a:cs typeface="+mn-cs"/>
            </a:rPr>
            <a:t>other types of maps can also be produced </a:t>
          </a:r>
          <a:endParaRPr lang="en-AU">
            <a:effectLst/>
          </a:endParaRPr>
        </a:p>
      </xdr:txBody>
    </xdr:sp>
    <xdr:clientData/>
  </xdr:twoCellAnchor>
  <xdr:twoCellAnchor>
    <xdr:from>
      <xdr:col>20</xdr:col>
      <xdr:colOff>263071</xdr:colOff>
      <xdr:row>3</xdr:row>
      <xdr:rowOff>81644</xdr:rowOff>
    </xdr:from>
    <xdr:to>
      <xdr:col>27</xdr:col>
      <xdr:colOff>166686</xdr:colOff>
      <xdr:row>6</xdr:row>
      <xdr:rowOff>172357</xdr:rowOff>
    </xdr:to>
    <xdr:sp macro="" textlink="">
      <xdr:nvSpPr>
        <xdr:cNvPr id="113" name="TextBox 60">
          <a:extLst>
            <a:ext uri="{FF2B5EF4-FFF2-40B4-BE49-F238E27FC236}">
              <a16:creationId xmlns:a16="http://schemas.microsoft.com/office/drawing/2014/main" id="{00000000-0008-0000-0500-000071000000}"/>
            </a:ext>
          </a:extLst>
        </xdr:cNvPr>
        <xdr:cNvSpPr txBox="1"/>
      </xdr:nvSpPr>
      <xdr:spPr>
        <a:xfrm>
          <a:off x="10264321" y="1240519"/>
          <a:ext cx="3404053" cy="1519463"/>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This is an </a:t>
          </a:r>
          <a:r>
            <a:rPr lang="en-AU" sz="1800" b="0" u="sng">
              <a:solidFill>
                <a:schemeClr val="tx1">
                  <a:lumMod val="50000"/>
                  <a:lumOff val="50000"/>
                </a:schemeClr>
              </a:solidFill>
              <a:latin typeface="Avenir Next LT Pro Light" panose="020B0304020202020204" pitchFamily="34" charset="0"/>
            </a:rPr>
            <a:t>example</a:t>
          </a:r>
          <a:r>
            <a:rPr lang="en-AU" sz="1800" b="0" baseline="0">
              <a:solidFill>
                <a:schemeClr val="tx1">
                  <a:lumMod val="50000"/>
                  <a:lumOff val="50000"/>
                </a:schemeClr>
              </a:solidFill>
              <a:latin typeface="Avenir Next LT Pro Light" panose="020B0304020202020204" pitchFamily="34" charset="0"/>
            </a:rPr>
            <a:t> approach for assessing and prioritising </a:t>
          </a:r>
          <a:r>
            <a:rPr lang="en-AU" sz="1800" b="0" u="sng" baseline="0">
              <a:solidFill>
                <a:schemeClr val="tx1">
                  <a:lumMod val="50000"/>
                  <a:lumOff val="50000"/>
                </a:schemeClr>
              </a:solidFill>
              <a:latin typeface="Avenir Next LT Pro Light" panose="020B0304020202020204" pitchFamily="34" charset="0"/>
            </a:rPr>
            <a:t>very large areas</a:t>
          </a:r>
          <a:r>
            <a:rPr lang="en-AU" sz="1800" b="0" u="none" baseline="0">
              <a:solidFill>
                <a:schemeClr val="tx1">
                  <a:lumMod val="50000"/>
                  <a:lumOff val="50000"/>
                </a:schemeClr>
              </a:solidFill>
              <a:latin typeface="Avenir Next LT Pro Light" panose="020B0304020202020204" pitchFamily="34" charset="0"/>
            </a:rPr>
            <a:t> with GIS maps.</a:t>
          </a:r>
          <a:endParaRPr lang="en-AU" sz="1800" b="0" u="sng">
            <a:solidFill>
              <a:schemeClr val="tx1">
                <a:lumMod val="50000"/>
                <a:lumOff val="50000"/>
              </a:schemeClr>
            </a:solidFill>
            <a:latin typeface="Avenir Next LT Pro Light" panose="020B0304020202020204" pitchFamily="34" charset="0"/>
          </a:endParaRPr>
        </a:p>
      </xdr:txBody>
    </xdr:sp>
    <xdr:clientData/>
  </xdr:twoCellAnchor>
  <xdr:twoCellAnchor editAs="oneCell">
    <xdr:from>
      <xdr:col>1</xdr:col>
      <xdr:colOff>87312</xdr:colOff>
      <xdr:row>1</xdr:row>
      <xdr:rowOff>0</xdr:rowOff>
    </xdr:from>
    <xdr:to>
      <xdr:col>8</xdr:col>
      <xdr:colOff>284162</xdr:colOff>
      <xdr:row>2</xdr:row>
      <xdr:rowOff>131310</xdr:rowOff>
    </xdr:to>
    <xdr:pic>
      <xdr:nvPicPr>
        <xdr:cNvPr id="114" name="Picture 113">
          <a:extLst>
            <a:ext uri="{FF2B5EF4-FFF2-40B4-BE49-F238E27FC236}">
              <a16:creationId xmlns:a16="http://schemas.microsoft.com/office/drawing/2014/main" id="{00000000-0008-0000-0500-000072000000}"/>
            </a:ext>
          </a:extLst>
        </xdr:cNvPr>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563562" y="190500"/>
          <a:ext cx="3530600" cy="6313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186497</xdr:colOff>
      <xdr:row>9</xdr:row>
      <xdr:rowOff>304800</xdr:rowOff>
    </xdr:from>
    <xdr:to>
      <xdr:col>29</xdr:col>
      <xdr:colOff>581891</xdr:colOff>
      <xdr:row>12</xdr:row>
      <xdr:rowOff>52160</xdr:rowOff>
    </xdr:to>
    <xdr:sp macro="" textlink="">
      <xdr:nvSpPr>
        <xdr:cNvPr id="4" name="Oval Callout 56">
          <a:extLst>
            <a:ext uri="{FF2B5EF4-FFF2-40B4-BE49-F238E27FC236}">
              <a16:creationId xmlns:a16="http://schemas.microsoft.com/office/drawing/2014/main" id="{00000000-0008-0000-0600-000004000000}"/>
            </a:ext>
          </a:extLst>
        </xdr:cNvPr>
        <xdr:cNvSpPr/>
      </xdr:nvSpPr>
      <xdr:spPr>
        <a:xfrm>
          <a:off x="13229397" y="3822700"/>
          <a:ext cx="2116244" cy="1176110"/>
        </a:xfrm>
        <a:prstGeom prst="wedgeEllipseCallout">
          <a:avLst>
            <a:gd name="adj1" fmla="val -74454"/>
            <a:gd name="adj2" fmla="val 36309"/>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b="1">
              <a:solidFill>
                <a:srgbClr val="16ACE3"/>
              </a:solidFill>
              <a:effectLst/>
              <a:latin typeface="+mn-lt"/>
              <a:ea typeface="+mn-ea"/>
              <a:cs typeface="+mn-cs"/>
            </a:rPr>
            <a:t>Step 4b</a:t>
          </a:r>
          <a:r>
            <a:rPr lang="en-AU" sz="1100">
              <a:solidFill>
                <a:srgbClr val="16ACE3"/>
              </a:solidFill>
              <a:effectLst/>
              <a:latin typeface="+mn-lt"/>
              <a:ea typeface="+mn-ea"/>
              <a:cs typeface="+mn-cs"/>
            </a:rPr>
            <a:t>. adjust 'cutoff score, until 'total spend' comes in under 'total budget'</a:t>
          </a:r>
          <a:endParaRPr lang="en-AU">
            <a:effectLst/>
          </a:endParaRPr>
        </a:p>
      </xdr:txBody>
    </xdr:sp>
    <xdr:clientData/>
  </xdr:twoCellAnchor>
  <xdr:twoCellAnchor>
    <xdr:from>
      <xdr:col>1</xdr:col>
      <xdr:colOff>391390</xdr:colOff>
      <xdr:row>4</xdr:row>
      <xdr:rowOff>153557</xdr:rowOff>
    </xdr:from>
    <xdr:to>
      <xdr:col>9</xdr:col>
      <xdr:colOff>260350</xdr:colOff>
      <xdr:row>5</xdr:row>
      <xdr:rowOff>273051</xdr:rowOff>
    </xdr:to>
    <xdr:sp macro="" textlink="">
      <xdr:nvSpPr>
        <xdr:cNvPr id="5" name="TextBox 60">
          <a:extLst>
            <a:ext uri="{FF2B5EF4-FFF2-40B4-BE49-F238E27FC236}">
              <a16:creationId xmlns:a16="http://schemas.microsoft.com/office/drawing/2014/main" id="{00000000-0008-0000-0600-000005000000}"/>
            </a:ext>
          </a:extLst>
        </xdr:cNvPr>
        <xdr:cNvSpPr txBox="1"/>
      </xdr:nvSpPr>
      <xdr:spPr>
        <a:xfrm>
          <a:off x="1394690" y="2376057"/>
          <a:ext cx="3882160" cy="436994"/>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Triage Method 1: points-</a:t>
          </a:r>
          <a:r>
            <a:rPr lang="en-AU" sz="1800" b="0" baseline="0">
              <a:solidFill>
                <a:schemeClr val="tx1">
                  <a:lumMod val="50000"/>
                  <a:lumOff val="50000"/>
                </a:schemeClr>
              </a:solidFill>
              <a:latin typeface="Avenir Next LT Pro Light" panose="020B0304020202020204" pitchFamily="34" charset="0"/>
            </a:rPr>
            <a:t>based</a:t>
          </a:r>
          <a:endParaRPr lang="en-AU" sz="1800" b="0">
            <a:solidFill>
              <a:schemeClr val="tx1">
                <a:lumMod val="50000"/>
                <a:lumOff val="50000"/>
              </a:schemeClr>
            </a:solidFill>
            <a:latin typeface="Avenir Next LT Pro Light" panose="020B0304020202020204" pitchFamily="34" charset="0"/>
          </a:endParaRPr>
        </a:p>
      </xdr:txBody>
    </xdr:sp>
    <xdr:clientData/>
  </xdr:twoCellAnchor>
  <xdr:twoCellAnchor>
    <xdr:from>
      <xdr:col>1</xdr:col>
      <xdr:colOff>363104</xdr:colOff>
      <xdr:row>18</xdr:row>
      <xdr:rowOff>14432</xdr:rowOff>
    </xdr:from>
    <xdr:to>
      <xdr:col>9</xdr:col>
      <xdr:colOff>476250</xdr:colOff>
      <xdr:row>19</xdr:row>
      <xdr:rowOff>176068</xdr:rowOff>
    </xdr:to>
    <xdr:sp macro="" textlink="">
      <xdr:nvSpPr>
        <xdr:cNvPr id="6" name="TextBox 60">
          <a:extLst>
            <a:ext uri="{FF2B5EF4-FFF2-40B4-BE49-F238E27FC236}">
              <a16:creationId xmlns:a16="http://schemas.microsoft.com/office/drawing/2014/main" id="{00000000-0008-0000-0600-000006000000}"/>
            </a:ext>
          </a:extLst>
        </xdr:cNvPr>
        <xdr:cNvSpPr txBox="1"/>
      </xdr:nvSpPr>
      <xdr:spPr>
        <a:xfrm>
          <a:off x="1366404" y="8745682"/>
          <a:ext cx="4126346" cy="637886"/>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Triage</a:t>
          </a:r>
          <a:r>
            <a:rPr lang="en-AU" sz="1800" b="0" baseline="0">
              <a:solidFill>
                <a:schemeClr val="tx1">
                  <a:lumMod val="50000"/>
                  <a:lumOff val="50000"/>
                </a:schemeClr>
              </a:solidFill>
              <a:latin typeface="Avenir Next LT Pro Light" panose="020B0304020202020204" pitchFamily="34" charset="0"/>
            </a:rPr>
            <a:t> </a:t>
          </a:r>
          <a:r>
            <a:rPr lang="en-AU" sz="1800" b="0">
              <a:solidFill>
                <a:schemeClr val="tx1">
                  <a:lumMod val="50000"/>
                  <a:lumOff val="50000"/>
                </a:schemeClr>
              </a:solidFill>
              <a:latin typeface="Avenir Next LT Pro Light" panose="020B0304020202020204" pitchFamily="34" charset="0"/>
            </a:rPr>
            <a:t>Method 2: Strategy-based</a:t>
          </a:r>
        </a:p>
      </xdr:txBody>
    </xdr:sp>
    <xdr:clientData/>
  </xdr:twoCellAnchor>
  <xdr:twoCellAnchor editAs="oneCell">
    <xdr:from>
      <xdr:col>1</xdr:col>
      <xdr:colOff>71334</xdr:colOff>
      <xdr:row>0</xdr:row>
      <xdr:rowOff>173348</xdr:rowOff>
    </xdr:from>
    <xdr:to>
      <xdr:col>8</xdr:col>
      <xdr:colOff>324816</xdr:colOff>
      <xdr:row>2</xdr:row>
      <xdr:rowOff>152167</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584" y="173348"/>
          <a:ext cx="3587232" cy="636910"/>
        </a:xfrm>
        <a:prstGeom prst="rect">
          <a:avLst/>
        </a:prstGeom>
      </xdr:spPr>
    </xdr:pic>
    <xdr:clientData/>
  </xdr:twoCellAnchor>
  <xdr:twoCellAnchor>
    <xdr:from>
      <xdr:col>25</xdr:col>
      <xdr:colOff>404438</xdr:colOff>
      <xdr:row>14</xdr:row>
      <xdr:rowOff>182211</xdr:rowOff>
    </xdr:from>
    <xdr:to>
      <xdr:col>29</xdr:col>
      <xdr:colOff>508000</xdr:colOff>
      <xdr:row>17</xdr:row>
      <xdr:rowOff>112032</xdr:rowOff>
    </xdr:to>
    <xdr:sp macro="" textlink="">
      <xdr:nvSpPr>
        <xdr:cNvPr id="8" name="Oval Callout 56">
          <a:extLst>
            <a:ext uri="{FF2B5EF4-FFF2-40B4-BE49-F238E27FC236}">
              <a16:creationId xmlns:a16="http://schemas.microsoft.com/office/drawing/2014/main" id="{00000000-0008-0000-0600-000008000000}"/>
            </a:ext>
          </a:extLst>
        </xdr:cNvPr>
        <xdr:cNvSpPr/>
      </xdr:nvSpPr>
      <xdr:spPr>
        <a:xfrm>
          <a:off x="12310688" y="6068661"/>
          <a:ext cx="2275262" cy="1358571"/>
        </a:xfrm>
        <a:prstGeom prst="wedgeEllipseCallout">
          <a:avLst>
            <a:gd name="adj1" fmla="val -56580"/>
            <a:gd name="adj2" fmla="val 91268"/>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b="1">
              <a:solidFill>
                <a:srgbClr val="16ACE3"/>
              </a:solidFill>
              <a:effectLst/>
              <a:latin typeface="+mn-lt"/>
              <a:ea typeface="+mn-ea"/>
              <a:cs typeface="+mn-cs"/>
            </a:rPr>
            <a:t>Step 4c.</a:t>
          </a:r>
          <a:r>
            <a:rPr lang="en-AU" sz="1100">
              <a:solidFill>
                <a:srgbClr val="16ACE3"/>
              </a:solidFill>
              <a:effectLst/>
              <a:latin typeface="+mn-lt"/>
              <a:ea typeface="+mn-ea"/>
              <a:cs typeface="+mn-cs"/>
            </a:rPr>
            <a:t> Redistribute offsets money to priority</a:t>
          </a:r>
          <a:r>
            <a:rPr lang="en-AU" sz="1100" baseline="0">
              <a:solidFill>
                <a:srgbClr val="16ACE3"/>
              </a:solidFill>
              <a:effectLst/>
              <a:latin typeface="+mn-lt"/>
              <a:ea typeface="+mn-ea"/>
              <a:cs typeface="+mn-cs"/>
            </a:rPr>
            <a:t> sites. </a:t>
          </a:r>
          <a:r>
            <a:rPr lang="en-AU" sz="1100">
              <a:solidFill>
                <a:srgbClr val="16ACE3"/>
              </a:solidFill>
              <a:effectLst/>
              <a:latin typeface="+mn-lt"/>
              <a:ea typeface="+mn-ea"/>
              <a:cs typeface="+mn-cs"/>
            </a:rPr>
            <a:t>Note this approach is more targeted than Method 1</a:t>
          </a:r>
          <a:endParaRPr lang="en-AU">
            <a:effectLst/>
          </a:endParaRPr>
        </a:p>
      </xdr:txBody>
    </xdr:sp>
    <xdr:clientData/>
  </xdr:twoCellAnchor>
  <xdr:twoCellAnchor>
    <xdr:from>
      <xdr:col>20</xdr:col>
      <xdr:colOff>357188</xdr:colOff>
      <xdr:row>1</xdr:row>
      <xdr:rowOff>79376</xdr:rowOff>
    </xdr:from>
    <xdr:to>
      <xdr:col>28</xdr:col>
      <xdr:colOff>246063</xdr:colOff>
      <xdr:row>4</xdr:row>
      <xdr:rowOff>309563</xdr:rowOff>
    </xdr:to>
    <xdr:sp macro="" textlink="">
      <xdr:nvSpPr>
        <xdr:cNvPr id="9" name="TextBox 60">
          <a:extLst>
            <a:ext uri="{FF2B5EF4-FFF2-40B4-BE49-F238E27FC236}">
              <a16:creationId xmlns:a16="http://schemas.microsoft.com/office/drawing/2014/main" id="{00000000-0008-0000-0600-000009000000}"/>
            </a:ext>
          </a:extLst>
        </xdr:cNvPr>
        <xdr:cNvSpPr txBox="1"/>
      </xdr:nvSpPr>
      <xdr:spPr>
        <a:xfrm>
          <a:off x="10358438" y="261939"/>
          <a:ext cx="4000500" cy="1341437"/>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In these </a:t>
          </a:r>
          <a:r>
            <a:rPr lang="en-AU" sz="1800" b="0" u="sng">
              <a:solidFill>
                <a:schemeClr val="tx1">
                  <a:lumMod val="50000"/>
                  <a:lumOff val="50000"/>
                </a:schemeClr>
              </a:solidFill>
              <a:latin typeface="Avenir Next LT Pro Light" panose="020B0304020202020204" pitchFamily="34" charset="0"/>
            </a:rPr>
            <a:t>examples</a:t>
          </a:r>
          <a:r>
            <a:rPr lang="en-AU" sz="1800" b="0">
              <a:solidFill>
                <a:schemeClr val="tx1">
                  <a:lumMod val="50000"/>
                  <a:lumOff val="50000"/>
                </a:schemeClr>
              </a:solidFill>
              <a:latin typeface="Avenir Next LT Pro Light" panose="020B0304020202020204" pitchFamily="34" charset="0"/>
            </a:rPr>
            <a:t> we </a:t>
          </a:r>
          <a:r>
            <a:rPr lang="en-AU" sz="1800" b="0" baseline="0">
              <a:solidFill>
                <a:schemeClr val="tx1">
                  <a:lumMod val="50000"/>
                  <a:lumOff val="50000"/>
                </a:schemeClr>
              </a:solidFill>
              <a:latin typeface="Avenir Next LT Pro Light" panose="020B0304020202020204" pitchFamily="34" charset="0"/>
            </a:rPr>
            <a:t>distribute $500,000 for waterway related projects across </a:t>
          </a:r>
          <a:r>
            <a:rPr lang="en-AU" sz="1800" b="0" u="sng" baseline="0">
              <a:solidFill>
                <a:schemeClr val="tx1">
                  <a:lumMod val="50000"/>
                  <a:lumOff val="50000"/>
                </a:schemeClr>
              </a:solidFill>
              <a:latin typeface="Avenir Next LT Pro Light" panose="020B0304020202020204" pitchFamily="34" charset="0"/>
            </a:rPr>
            <a:t>very large areas  </a:t>
          </a:r>
          <a:r>
            <a:rPr lang="en-AU" sz="1800" b="0" baseline="0">
              <a:solidFill>
                <a:schemeClr val="tx1">
                  <a:lumMod val="50000"/>
                  <a:lumOff val="50000"/>
                </a:schemeClr>
              </a:solidFill>
              <a:latin typeface="Avenir Next LT Pro Light" panose="020B0304020202020204" pitchFamily="34" charset="0"/>
            </a:rPr>
            <a:t>based on priority and strategy.</a:t>
          </a:r>
          <a:endParaRPr lang="en-AU" sz="1800" b="0">
            <a:solidFill>
              <a:schemeClr val="tx1">
                <a:lumMod val="50000"/>
                <a:lumOff val="50000"/>
              </a:schemeClr>
            </a:solidFill>
            <a:latin typeface="Avenir Next LT Pro Light" panose="020B0304020202020204" pitchFamily="34" charset="0"/>
          </a:endParaRPr>
        </a:p>
      </xdr:txBody>
    </xdr:sp>
    <xdr:clientData/>
  </xdr:twoCellAnchor>
  <xdr:twoCellAnchor>
    <xdr:from>
      <xdr:col>12</xdr:col>
      <xdr:colOff>63500</xdr:colOff>
      <xdr:row>1</xdr:row>
      <xdr:rowOff>111127</xdr:rowOff>
    </xdr:from>
    <xdr:to>
      <xdr:col>19</xdr:col>
      <xdr:colOff>413884</xdr:colOff>
      <xdr:row>4</xdr:row>
      <xdr:rowOff>63501</xdr:rowOff>
    </xdr:to>
    <xdr:sp macro="" textlink="">
      <xdr:nvSpPr>
        <xdr:cNvPr id="10" name="TextBox 60">
          <a:extLst>
            <a:ext uri="{FF2B5EF4-FFF2-40B4-BE49-F238E27FC236}">
              <a16:creationId xmlns:a16="http://schemas.microsoft.com/office/drawing/2014/main" id="{00000000-0008-0000-0600-00000A000000}"/>
            </a:ext>
          </a:extLst>
        </xdr:cNvPr>
        <xdr:cNvSpPr txBox="1"/>
      </xdr:nvSpPr>
      <xdr:spPr>
        <a:xfrm>
          <a:off x="6064250" y="293690"/>
          <a:ext cx="3850822" cy="1063624"/>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Our Business As Usual approach is to give every cell the same funding however</a:t>
          </a:r>
          <a:r>
            <a:rPr lang="en-AU" sz="1800" b="0" baseline="0">
              <a:solidFill>
                <a:schemeClr val="tx1">
                  <a:lumMod val="50000"/>
                  <a:lumOff val="50000"/>
                </a:schemeClr>
              </a:solidFill>
              <a:latin typeface="Avenir Next LT Pro Light" panose="020B0304020202020204" pitchFamily="34" charset="0"/>
            </a:rPr>
            <a:t> this is quite inefficient.</a:t>
          </a:r>
          <a:endParaRPr lang="en-AU" sz="1800" b="0">
            <a:solidFill>
              <a:schemeClr val="tx1">
                <a:lumMod val="50000"/>
                <a:lumOff val="50000"/>
              </a:schemeClr>
            </a:solidFill>
            <a:latin typeface="Avenir Next LT Pro Light" panose="020B03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470296</xdr:colOff>
      <xdr:row>5</xdr:row>
      <xdr:rowOff>86913</xdr:rowOff>
    </xdr:from>
    <xdr:to>
      <xdr:col>24</xdr:col>
      <xdr:colOff>369093</xdr:colOff>
      <xdr:row>14</xdr:row>
      <xdr:rowOff>226219</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187766</xdr:colOff>
      <xdr:row>5</xdr:row>
      <xdr:rowOff>229735</xdr:rowOff>
    </xdr:from>
    <xdr:to>
      <xdr:col>4</xdr:col>
      <xdr:colOff>435676</xdr:colOff>
      <xdr:row>13</xdr:row>
      <xdr:rowOff>292976</xdr:rowOff>
    </xdr:to>
    <xdr:sp macro="" textlink="">
      <xdr:nvSpPr>
        <xdr:cNvPr id="36" name="Rectangle 35">
          <a:extLst>
            <a:ext uri="{FF2B5EF4-FFF2-40B4-BE49-F238E27FC236}">
              <a16:creationId xmlns:a16="http://schemas.microsoft.com/office/drawing/2014/main" id="{00000000-0008-0000-0700-000024000000}"/>
            </a:ext>
          </a:extLst>
        </xdr:cNvPr>
        <xdr:cNvSpPr/>
      </xdr:nvSpPr>
      <xdr:spPr>
        <a:xfrm>
          <a:off x="2092766" y="2313329"/>
          <a:ext cx="247910" cy="3873241"/>
        </a:xfrm>
        <a:prstGeom prst="rect">
          <a:avLst/>
        </a:prstGeom>
        <a:gradFill flip="none" rotWithShape="1">
          <a:gsLst>
            <a:gs pos="0">
              <a:schemeClr val="tx1"/>
            </a:gs>
            <a:gs pos="100000">
              <a:srgbClr val="FF0000"/>
            </a:gs>
          </a:gsLst>
          <a:lin ang="16200000" scaled="1"/>
          <a:tileRect/>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4</xdr:col>
      <xdr:colOff>435676</xdr:colOff>
      <xdr:row>5</xdr:row>
      <xdr:rowOff>229735</xdr:rowOff>
    </xdr:from>
    <xdr:to>
      <xdr:col>5</xdr:col>
      <xdr:colOff>230014</xdr:colOff>
      <xdr:row>13</xdr:row>
      <xdr:rowOff>292976</xdr:rowOff>
    </xdr:to>
    <xdr:sp macro="" textlink="">
      <xdr:nvSpPr>
        <xdr:cNvPr id="37" name="Rectangle 36">
          <a:extLst>
            <a:ext uri="{FF2B5EF4-FFF2-40B4-BE49-F238E27FC236}">
              <a16:creationId xmlns:a16="http://schemas.microsoft.com/office/drawing/2014/main" id="{00000000-0008-0000-0700-000025000000}"/>
            </a:ext>
          </a:extLst>
        </xdr:cNvPr>
        <xdr:cNvSpPr/>
      </xdr:nvSpPr>
      <xdr:spPr>
        <a:xfrm>
          <a:off x="2340676" y="2313329"/>
          <a:ext cx="270588" cy="3873241"/>
        </a:xfrm>
        <a:prstGeom prst="rect">
          <a:avLst/>
        </a:prstGeom>
        <a:gradFill flip="none" rotWithShape="1">
          <a:gsLst>
            <a:gs pos="0">
              <a:schemeClr val="tx1"/>
            </a:gs>
            <a:gs pos="100000">
              <a:srgbClr val="00FF00"/>
            </a:gs>
          </a:gsLst>
          <a:lin ang="16200000" scaled="1"/>
          <a:tileRect/>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5</xdr:col>
      <xdr:colOff>230014</xdr:colOff>
      <xdr:row>5</xdr:row>
      <xdr:rowOff>229735</xdr:rowOff>
    </xdr:from>
    <xdr:to>
      <xdr:col>6</xdr:col>
      <xdr:colOff>1673</xdr:colOff>
      <xdr:row>13</xdr:row>
      <xdr:rowOff>292976</xdr:rowOff>
    </xdr:to>
    <xdr:sp macro="" textlink="">
      <xdr:nvSpPr>
        <xdr:cNvPr id="38" name="Rectangle 37">
          <a:extLst>
            <a:ext uri="{FF2B5EF4-FFF2-40B4-BE49-F238E27FC236}">
              <a16:creationId xmlns:a16="http://schemas.microsoft.com/office/drawing/2014/main" id="{00000000-0008-0000-0700-000026000000}"/>
            </a:ext>
          </a:extLst>
        </xdr:cNvPr>
        <xdr:cNvSpPr/>
      </xdr:nvSpPr>
      <xdr:spPr>
        <a:xfrm>
          <a:off x="2611264" y="2313329"/>
          <a:ext cx="247909" cy="3873241"/>
        </a:xfrm>
        <a:prstGeom prst="rect">
          <a:avLst/>
        </a:prstGeom>
        <a:gradFill flip="none" rotWithShape="1">
          <a:gsLst>
            <a:gs pos="0">
              <a:schemeClr val="tx1"/>
            </a:gs>
            <a:gs pos="100000">
              <a:srgbClr val="0000FF"/>
            </a:gs>
          </a:gsLst>
          <a:lin ang="16200000" scaled="1"/>
          <a:tileRect/>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3</xdr:col>
      <xdr:colOff>182842</xdr:colOff>
      <xdr:row>5</xdr:row>
      <xdr:rowOff>188649</xdr:rowOff>
    </xdr:from>
    <xdr:to>
      <xdr:col>4</xdr:col>
      <xdr:colOff>187766</xdr:colOff>
      <xdr:row>14</xdr:row>
      <xdr:rowOff>16562</xdr:rowOff>
    </xdr:to>
    <xdr:sp macro="" textlink="">
      <xdr:nvSpPr>
        <xdr:cNvPr id="42" name="TextBox 9">
          <a:extLst>
            <a:ext uri="{FF2B5EF4-FFF2-40B4-BE49-F238E27FC236}">
              <a16:creationId xmlns:a16="http://schemas.microsoft.com/office/drawing/2014/main" id="{00000000-0008-0000-0700-00002A000000}"/>
            </a:ext>
          </a:extLst>
        </xdr:cNvPr>
        <xdr:cNvSpPr txBox="1"/>
      </xdr:nvSpPr>
      <xdr:spPr>
        <a:xfrm>
          <a:off x="1683030" y="2276212"/>
          <a:ext cx="504986" cy="411416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AU" sz="1200"/>
            <a:t>250</a:t>
          </a:r>
        </a:p>
        <a:p>
          <a:pPr algn="r"/>
          <a:endParaRPr lang="en-AU" sz="1200"/>
        </a:p>
        <a:p>
          <a:pPr algn="r"/>
          <a:endParaRPr lang="en-AU" sz="1200"/>
        </a:p>
        <a:p>
          <a:pPr algn="r"/>
          <a:endParaRPr lang="en-AU" sz="1200"/>
        </a:p>
        <a:p>
          <a:pPr algn="r"/>
          <a:r>
            <a:rPr lang="en-AU" sz="1200"/>
            <a:t>200</a:t>
          </a:r>
        </a:p>
        <a:p>
          <a:pPr algn="r"/>
          <a:endParaRPr lang="en-AU" sz="1200"/>
        </a:p>
        <a:p>
          <a:pPr algn="r"/>
          <a:endParaRPr lang="en-AU" sz="1200"/>
        </a:p>
        <a:p>
          <a:pPr algn="r"/>
          <a:endParaRPr lang="en-AU" sz="1200"/>
        </a:p>
        <a:p>
          <a:pPr algn="r"/>
          <a:r>
            <a:rPr lang="en-AU" sz="1200"/>
            <a:t>150</a:t>
          </a:r>
        </a:p>
        <a:p>
          <a:pPr algn="r"/>
          <a:endParaRPr lang="en-AU" sz="1200"/>
        </a:p>
        <a:p>
          <a:pPr algn="r"/>
          <a:endParaRPr lang="en-AU" sz="1200"/>
        </a:p>
        <a:p>
          <a:pPr algn="r"/>
          <a:endParaRPr lang="en-AU" sz="1200"/>
        </a:p>
        <a:p>
          <a:pPr algn="r"/>
          <a:r>
            <a:rPr lang="en-AU" sz="1200"/>
            <a:t>100</a:t>
          </a:r>
        </a:p>
        <a:p>
          <a:pPr algn="r"/>
          <a:endParaRPr lang="en-AU" sz="1200"/>
        </a:p>
        <a:p>
          <a:pPr algn="r"/>
          <a:endParaRPr lang="en-AU" sz="1200"/>
        </a:p>
        <a:p>
          <a:pPr algn="r"/>
          <a:endParaRPr lang="en-AU" sz="1200"/>
        </a:p>
        <a:p>
          <a:pPr algn="r"/>
          <a:r>
            <a:rPr lang="en-AU" sz="1200"/>
            <a:t>50</a:t>
          </a:r>
        </a:p>
        <a:p>
          <a:pPr algn="r"/>
          <a:endParaRPr lang="en-AU" sz="1200"/>
        </a:p>
        <a:p>
          <a:pPr algn="r"/>
          <a:endParaRPr lang="en-AU" sz="1200"/>
        </a:p>
        <a:p>
          <a:pPr algn="r"/>
          <a:endParaRPr lang="en-AU" sz="1200"/>
        </a:p>
        <a:p>
          <a:pPr algn="r"/>
          <a:r>
            <a:rPr lang="en-AU" sz="1200"/>
            <a:t>0</a:t>
          </a:r>
        </a:p>
        <a:p>
          <a:pPr algn="r"/>
          <a:endParaRPr lang="en-AU" sz="1200"/>
        </a:p>
      </xdr:txBody>
    </xdr:sp>
    <xdr:clientData/>
  </xdr:twoCellAnchor>
  <xdr:twoCellAnchor>
    <xdr:from>
      <xdr:col>5</xdr:col>
      <xdr:colOff>475919</xdr:colOff>
      <xdr:row>2</xdr:row>
      <xdr:rowOff>300982</xdr:rowOff>
    </xdr:from>
    <xdr:to>
      <xdr:col>7</xdr:col>
      <xdr:colOff>31399</xdr:colOff>
      <xdr:row>6</xdr:row>
      <xdr:rowOff>32468</xdr:rowOff>
    </xdr:to>
    <xdr:sp macro="" textlink="">
      <xdr:nvSpPr>
        <xdr:cNvPr id="43" name="TextBox 10">
          <a:extLst>
            <a:ext uri="{FF2B5EF4-FFF2-40B4-BE49-F238E27FC236}">
              <a16:creationId xmlns:a16="http://schemas.microsoft.com/office/drawing/2014/main" id="{00000000-0008-0000-0700-00002B000000}"/>
            </a:ext>
          </a:extLst>
        </xdr:cNvPr>
        <xdr:cNvSpPr txBox="1"/>
      </xdr:nvSpPr>
      <xdr:spPr>
        <a:xfrm rot="16200000">
          <a:off x="2292916" y="1520079"/>
          <a:ext cx="1636486" cy="50798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i="1">
              <a:solidFill>
                <a:schemeClr val="tx1">
                  <a:lumMod val="65000"/>
                  <a:lumOff val="35000"/>
                </a:schemeClr>
              </a:solidFill>
            </a:rPr>
            <a:t>Intervention #1</a:t>
          </a:r>
        </a:p>
        <a:p>
          <a:r>
            <a:rPr lang="en-AU" sz="1400" i="1">
              <a:solidFill>
                <a:schemeClr val="tx1">
                  <a:lumMod val="65000"/>
                  <a:lumOff val="35000"/>
                </a:schemeClr>
              </a:solidFill>
            </a:rPr>
            <a:t>hazard reduction</a:t>
          </a:r>
        </a:p>
      </xdr:txBody>
    </xdr:sp>
    <xdr:clientData/>
  </xdr:twoCellAnchor>
  <xdr:twoCellAnchor>
    <xdr:from>
      <xdr:col>9</xdr:col>
      <xdr:colOff>433221</xdr:colOff>
      <xdr:row>2</xdr:row>
      <xdr:rowOff>453178</xdr:rowOff>
    </xdr:from>
    <xdr:to>
      <xdr:col>10</xdr:col>
      <xdr:colOff>464951</xdr:colOff>
      <xdr:row>6</xdr:row>
      <xdr:rowOff>184664</xdr:rowOff>
    </xdr:to>
    <xdr:sp macro="" textlink="">
      <xdr:nvSpPr>
        <xdr:cNvPr id="44" name="TextBox 11">
          <a:extLst>
            <a:ext uri="{FF2B5EF4-FFF2-40B4-BE49-F238E27FC236}">
              <a16:creationId xmlns:a16="http://schemas.microsoft.com/office/drawing/2014/main" id="{00000000-0008-0000-0700-00002C000000}"/>
            </a:ext>
          </a:extLst>
        </xdr:cNvPr>
        <xdr:cNvSpPr txBox="1"/>
      </xdr:nvSpPr>
      <xdr:spPr>
        <a:xfrm rot="16200000">
          <a:off x="4155218" y="1672275"/>
          <a:ext cx="1636486" cy="50798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i="1">
              <a:solidFill>
                <a:schemeClr val="tx1">
                  <a:lumMod val="65000"/>
                  <a:lumOff val="35000"/>
                </a:schemeClr>
              </a:solidFill>
            </a:rPr>
            <a:t>Intervention #2</a:t>
          </a:r>
        </a:p>
        <a:p>
          <a:r>
            <a:rPr lang="en-AU" sz="1400" i="1">
              <a:solidFill>
                <a:schemeClr val="tx1">
                  <a:lumMod val="65000"/>
                  <a:lumOff val="35000"/>
                </a:schemeClr>
              </a:solidFill>
            </a:rPr>
            <a:t>need investment</a:t>
          </a:r>
        </a:p>
      </xdr:txBody>
    </xdr:sp>
    <xdr:clientData/>
  </xdr:twoCellAnchor>
  <xdr:twoCellAnchor>
    <xdr:from>
      <xdr:col>6</xdr:col>
      <xdr:colOff>97848</xdr:colOff>
      <xdr:row>14</xdr:row>
      <xdr:rowOff>39234</xdr:rowOff>
    </xdr:from>
    <xdr:to>
      <xdr:col>6</xdr:col>
      <xdr:colOff>453059</xdr:colOff>
      <xdr:row>14</xdr:row>
      <xdr:rowOff>400266</xdr:rowOff>
    </xdr:to>
    <xdr:sp macro="" textlink="">
      <xdr:nvSpPr>
        <xdr:cNvPr id="45" name="Oval 44">
          <a:extLst>
            <a:ext uri="{FF2B5EF4-FFF2-40B4-BE49-F238E27FC236}">
              <a16:creationId xmlns:a16="http://schemas.microsoft.com/office/drawing/2014/main" id="{00000000-0008-0000-0700-00002D000000}"/>
            </a:ext>
          </a:extLst>
        </xdr:cNvPr>
        <xdr:cNvSpPr/>
      </xdr:nvSpPr>
      <xdr:spPr>
        <a:xfrm>
          <a:off x="2955348" y="6409078"/>
          <a:ext cx="355211" cy="361032"/>
        </a:xfrm>
        <a:prstGeom prst="ellipse">
          <a:avLst/>
        </a:prstGeom>
        <a:solidFill>
          <a:srgbClr val="E14BA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10</xdr:col>
      <xdr:colOff>38938</xdr:colOff>
      <xdr:row>14</xdr:row>
      <xdr:rowOff>39235</xdr:rowOff>
    </xdr:from>
    <xdr:to>
      <xdr:col>10</xdr:col>
      <xdr:colOff>416827</xdr:colOff>
      <xdr:row>14</xdr:row>
      <xdr:rowOff>400267</xdr:rowOff>
    </xdr:to>
    <xdr:sp macro="" textlink="">
      <xdr:nvSpPr>
        <xdr:cNvPr id="46" name="Oval 45">
          <a:extLst>
            <a:ext uri="{FF2B5EF4-FFF2-40B4-BE49-F238E27FC236}">
              <a16:creationId xmlns:a16="http://schemas.microsoft.com/office/drawing/2014/main" id="{00000000-0008-0000-0700-00002E000000}"/>
            </a:ext>
          </a:extLst>
        </xdr:cNvPr>
        <xdr:cNvSpPr/>
      </xdr:nvSpPr>
      <xdr:spPr>
        <a:xfrm>
          <a:off x="4801438" y="6409079"/>
          <a:ext cx="377889" cy="361032"/>
        </a:xfrm>
        <a:prstGeom prst="ellipse">
          <a:avLst/>
        </a:prstGeom>
        <a:solidFill>
          <a:srgbClr val="C86EA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13</xdr:col>
      <xdr:colOff>429788</xdr:colOff>
      <xdr:row>1</xdr:row>
      <xdr:rowOff>1473</xdr:rowOff>
    </xdr:from>
    <xdr:to>
      <xdr:col>14</xdr:col>
      <xdr:colOff>461517</xdr:colOff>
      <xdr:row>6</xdr:row>
      <xdr:rowOff>196818</xdr:rowOff>
    </xdr:to>
    <xdr:sp macro="" textlink="">
      <xdr:nvSpPr>
        <xdr:cNvPr id="47" name="TextBox 14">
          <a:extLst>
            <a:ext uri="{FF2B5EF4-FFF2-40B4-BE49-F238E27FC236}">
              <a16:creationId xmlns:a16="http://schemas.microsoft.com/office/drawing/2014/main" id="{00000000-0008-0000-0700-00002F000000}"/>
            </a:ext>
          </a:extLst>
        </xdr:cNvPr>
        <xdr:cNvSpPr txBox="1"/>
      </xdr:nvSpPr>
      <xdr:spPr>
        <a:xfrm rot="16200000">
          <a:off x="5586730" y="1214375"/>
          <a:ext cx="2576595" cy="50797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i="1">
              <a:solidFill>
                <a:schemeClr val="tx1">
                  <a:lumMod val="65000"/>
                  <a:lumOff val="35000"/>
                </a:schemeClr>
              </a:solidFill>
            </a:rPr>
            <a:t>Intervention #3</a:t>
          </a:r>
        </a:p>
        <a:p>
          <a:r>
            <a:rPr lang="en-AU" sz="1400" i="1">
              <a:solidFill>
                <a:schemeClr val="tx1">
                  <a:lumMod val="65000"/>
                  <a:lumOff val="35000"/>
                </a:schemeClr>
              </a:solidFill>
            </a:rPr>
            <a:t>gamechanger investment</a:t>
          </a:r>
        </a:p>
      </xdr:txBody>
    </xdr:sp>
    <xdr:clientData/>
  </xdr:twoCellAnchor>
  <xdr:twoCellAnchor>
    <xdr:from>
      <xdr:col>11</xdr:col>
      <xdr:colOff>87771</xdr:colOff>
      <xdr:row>14</xdr:row>
      <xdr:rowOff>39235</xdr:rowOff>
    </xdr:from>
    <xdr:to>
      <xdr:col>11</xdr:col>
      <xdr:colOff>442981</xdr:colOff>
      <xdr:row>14</xdr:row>
      <xdr:rowOff>400267</xdr:rowOff>
    </xdr:to>
    <xdr:sp macro="" textlink="">
      <xdr:nvSpPr>
        <xdr:cNvPr id="48" name="Oval 47">
          <a:extLst>
            <a:ext uri="{FF2B5EF4-FFF2-40B4-BE49-F238E27FC236}">
              <a16:creationId xmlns:a16="http://schemas.microsoft.com/office/drawing/2014/main" id="{00000000-0008-0000-0700-000030000000}"/>
            </a:ext>
          </a:extLst>
        </xdr:cNvPr>
        <xdr:cNvSpPr/>
      </xdr:nvSpPr>
      <xdr:spPr>
        <a:xfrm>
          <a:off x="5326521" y="6409079"/>
          <a:ext cx="355210" cy="361032"/>
        </a:xfrm>
        <a:prstGeom prst="ellipse">
          <a:avLst/>
        </a:prstGeom>
        <a:solidFill>
          <a:srgbClr val="BE96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14</xdr:col>
      <xdr:colOff>55279</xdr:colOff>
      <xdr:row>14</xdr:row>
      <xdr:rowOff>39235</xdr:rowOff>
    </xdr:from>
    <xdr:to>
      <xdr:col>14</xdr:col>
      <xdr:colOff>433168</xdr:colOff>
      <xdr:row>14</xdr:row>
      <xdr:rowOff>400267</xdr:rowOff>
    </xdr:to>
    <xdr:sp macro="" textlink="">
      <xdr:nvSpPr>
        <xdr:cNvPr id="49" name="Oval 48">
          <a:extLst>
            <a:ext uri="{FF2B5EF4-FFF2-40B4-BE49-F238E27FC236}">
              <a16:creationId xmlns:a16="http://schemas.microsoft.com/office/drawing/2014/main" id="{00000000-0008-0000-0700-000031000000}"/>
            </a:ext>
          </a:extLst>
        </xdr:cNvPr>
        <xdr:cNvSpPr/>
      </xdr:nvSpPr>
      <xdr:spPr>
        <a:xfrm>
          <a:off x="6722779" y="6409079"/>
          <a:ext cx="377889" cy="361032"/>
        </a:xfrm>
        <a:prstGeom prst="ellipse">
          <a:avLst/>
        </a:prstGeom>
        <a:solidFill>
          <a:srgbClr val="AF966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15</xdr:col>
      <xdr:colOff>53461</xdr:colOff>
      <xdr:row>14</xdr:row>
      <xdr:rowOff>40990</xdr:rowOff>
    </xdr:from>
    <xdr:to>
      <xdr:col>15</xdr:col>
      <xdr:colOff>408671</xdr:colOff>
      <xdr:row>14</xdr:row>
      <xdr:rowOff>402022</xdr:rowOff>
    </xdr:to>
    <xdr:sp macro="" textlink="">
      <xdr:nvSpPr>
        <xdr:cNvPr id="50" name="Oval 49">
          <a:extLst>
            <a:ext uri="{FF2B5EF4-FFF2-40B4-BE49-F238E27FC236}">
              <a16:creationId xmlns:a16="http://schemas.microsoft.com/office/drawing/2014/main" id="{00000000-0008-0000-0700-000032000000}"/>
            </a:ext>
          </a:extLst>
        </xdr:cNvPr>
        <xdr:cNvSpPr/>
      </xdr:nvSpPr>
      <xdr:spPr>
        <a:xfrm>
          <a:off x="7197211" y="6410834"/>
          <a:ext cx="355210" cy="361032"/>
        </a:xfrm>
        <a:prstGeom prst="ellipse">
          <a:avLst/>
        </a:prstGeom>
        <a:solidFill>
          <a:srgbClr val="7DC83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18</xdr:col>
      <xdr:colOff>108502</xdr:colOff>
      <xdr:row>14</xdr:row>
      <xdr:rowOff>31043</xdr:rowOff>
    </xdr:from>
    <xdr:to>
      <xdr:col>18</xdr:col>
      <xdr:colOff>463712</xdr:colOff>
      <xdr:row>14</xdr:row>
      <xdr:rowOff>392075</xdr:rowOff>
    </xdr:to>
    <xdr:sp macro="" textlink="">
      <xdr:nvSpPr>
        <xdr:cNvPr id="51" name="Oval 50">
          <a:extLst>
            <a:ext uri="{FF2B5EF4-FFF2-40B4-BE49-F238E27FC236}">
              <a16:creationId xmlns:a16="http://schemas.microsoft.com/office/drawing/2014/main" id="{00000000-0008-0000-0700-000033000000}"/>
            </a:ext>
          </a:extLst>
        </xdr:cNvPr>
        <xdr:cNvSpPr/>
      </xdr:nvSpPr>
      <xdr:spPr>
        <a:xfrm>
          <a:off x="8681002" y="6400887"/>
          <a:ext cx="355210" cy="361032"/>
        </a:xfrm>
        <a:prstGeom prst="ellipse">
          <a:avLst/>
        </a:prstGeom>
        <a:solidFill>
          <a:srgbClr val="7DC83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22</xdr:col>
      <xdr:colOff>42297</xdr:colOff>
      <xdr:row>14</xdr:row>
      <xdr:rowOff>19137</xdr:rowOff>
    </xdr:from>
    <xdr:to>
      <xdr:col>22</xdr:col>
      <xdr:colOff>397507</xdr:colOff>
      <xdr:row>14</xdr:row>
      <xdr:rowOff>380169</xdr:rowOff>
    </xdr:to>
    <xdr:sp macro="" textlink="">
      <xdr:nvSpPr>
        <xdr:cNvPr id="52" name="Oval 51">
          <a:extLst>
            <a:ext uri="{FF2B5EF4-FFF2-40B4-BE49-F238E27FC236}">
              <a16:creationId xmlns:a16="http://schemas.microsoft.com/office/drawing/2014/main" id="{00000000-0008-0000-0700-000034000000}"/>
            </a:ext>
          </a:extLst>
        </xdr:cNvPr>
        <xdr:cNvSpPr/>
      </xdr:nvSpPr>
      <xdr:spPr>
        <a:xfrm>
          <a:off x="10519797" y="6388981"/>
          <a:ext cx="355210" cy="361032"/>
        </a:xfrm>
        <a:prstGeom prst="ellipse">
          <a:avLst/>
        </a:prstGeom>
        <a:solidFill>
          <a:srgbClr val="96AF3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17</xdr:col>
      <xdr:colOff>463279</xdr:colOff>
      <xdr:row>2</xdr:row>
      <xdr:rowOff>465332</xdr:rowOff>
    </xdr:from>
    <xdr:to>
      <xdr:col>18</xdr:col>
      <xdr:colOff>272127</xdr:colOff>
      <xdr:row>6</xdr:row>
      <xdr:rowOff>196818</xdr:rowOff>
    </xdr:to>
    <xdr:sp macro="" textlink="">
      <xdr:nvSpPr>
        <xdr:cNvPr id="53" name="TextBox 20">
          <a:extLst>
            <a:ext uri="{FF2B5EF4-FFF2-40B4-BE49-F238E27FC236}">
              <a16:creationId xmlns:a16="http://schemas.microsoft.com/office/drawing/2014/main" id="{00000000-0008-0000-0700-000035000000}"/>
            </a:ext>
          </a:extLst>
        </xdr:cNvPr>
        <xdr:cNvSpPr txBox="1"/>
      </xdr:nvSpPr>
      <xdr:spPr>
        <a:xfrm rot="16200000">
          <a:off x="7883835" y="1795870"/>
          <a:ext cx="1636486" cy="28509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i="1">
              <a:solidFill>
                <a:schemeClr val="tx1">
                  <a:lumMod val="65000"/>
                  <a:lumOff val="35000"/>
                </a:schemeClr>
              </a:solidFill>
            </a:rPr>
            <a:t>Funding cuts</a:t>
          </a:r>
        </a:p>
      </xdr:txBody>
    </xdr:sp>
    <xdr:clientData/>
  </xdr:twoCellAnchor>
  <xdr:twoCellAnchor>
    <xdr:from>
      <xdr:col>6</xdr:col>
      <xdr:colOff>276752</xdr:colOff>
      <xdr:row>3</xdr:row>
      <xdr:rowOff>279728</xdr:rowOff>
    </xdr:from>
    <xdr:to>
      <xdr:col>6</xdr:col>
      <xdr:colOff>276752</xdr:colOff>
      <xdr:row>15</xdr:row>
      <xdr:rowOff>217713</xdr:rowOff>
    </xdr:to>
    <xdr:cxnSp macro="">
      <xdr:nvCxnSpPr>
        <xdr:cNvPr id="56" name="Straight Connector 55">
          <a:extLst>
            <a:ext uri="{FF2B5EF4-FFF2-40B4-BE49-F238E27FC236}">
              <a16:creationId xmlns:a16="http://schemas.microsoft.com/office/drawing/2014/main" id="{00000000-0008-0000-0700-000038000000}"/>
            </a:ext>
          </a:extLst>
        </xdr:cNvPr>
        <xdr:cNvCxnSpPr>
          <a:cxnSpLocks/>
        </xdr:cNvCxnSpPr>
      </xdr:nvCxnSpPr>
      <xdr:spPr>
        <a:xfrm>
          <a:off x="3134252" y="1410822"/>
          <a:ext cx="0" cy="5652985"/>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223946</xdr:colOff>
      <xdr:row>3</xdr:row>
      <xdr:rowOff>408736</xdr:rowOff>
    </xdr:from>
    <xdr:to>
      <xdr:col>10</xdr:col>
      <xdr:colOff>223946</xdr:colOff>
      <xdr:row>15</xdr:row>
      <xdr:rowOff>195604</xdr:rowOff>
    </xdr:to>
    <xdr:cxnSp macro="">
      <xdr:nvCxnSpPr>
        <xdr:cNvPr id="57" name="Straight Connector 56">
          <a:extLst>
            <a:ext uri="{FF2B5EF4-FFF2-40B4-BE49-F238E27FC236}">
              <a16:creationId xmlns:a16="http://schemas.microsoft.com/office/drawing/2014/main" id="{00000000-0008-0000-0700-000039000000}"/>
            </a:ext>
          </a:extLst>
        </xdr:cNvPr>
        <xdr:cNvCxnSpPr>
          <a:cxnSpLocks/>
        </xdr:cNvCxnSpPr>
      </xdr:nvCxnSpPr>
      <xdr:spPr>
        <a:xfrm>
          <a:off x="4986446" y="1539830"/>
          <a:ext cx="0" cy="5501868"/>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254037</xdr:colOff>
      <xdr:row>3</xdr:row>
      <xdr:rowOff>300772</xdr:rowOff>
    </xdr:from>
    <xdr:to>
      <xdr:col>11</xdr:col>
      <xdr:colOff>254037</xdr:colOff>
      <xdr:row>15</xdr:row>
      <xdr:rowOff>207511</xdr:rowOff>
    </xdr:to>
    <xdr:cxnSp macro="">
      <xdr:nvCxnSpPr>
        <xdr:cNvPr id="58" name="Straight Connector 57">
          <a:extLst>
            <a:ext uri="{FF2B5EF4-FFF2-40B4-BE49-F238E27FC236}">
              <a16:creationId xmlns:a16="http://schemas.microsoft.com/office/drawing/2014/main" id="{00000000-0008-0000-0700-00003A000000}"/>
            </a:ext>
          </a:extLst>
        </xdr:cNvPr>
        <xdr:cNvCxnSpPr>
          <a:cxnSpLocks/>
        </xdr:cNvCxnSpPr>
      </xdr:nvCxnSpPr>
      <xdr:spPr>
        <a:xfrm>
          <a:off x="5492787" y="1431866"/>
          <a:ext cx="0" cy="5621739"/>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252710</xdr:colOff>
      <xdr:row>3</xdr:row>
      <xdr:rowOff>244932</xdr:rowOff>
    </xdr:from>
    <xdr:to>
      <xdr:col>14</xdr:col>
      <xdr:colOff>252710</xdr:colOff>
      <xdr:row>15</xdr:row>
      <xdr:rowOff>189368</xdr:rowOff>
    </xdr:to>
    <xdr:cxnSp macro="">
      <xdr:nvCxnSpPr>
        <xdr:cNvPr id="59" name="Straight Connector 58">
          <a:extLst>
            <a:ext uri="{FF2B5EF4-FFF2-40B4-BE49-F238E27FC236}">
              <a16:creationId xmlns:a16="http://schemas.microsoft.com/office/drawing/2014/main" id="{00000000-0008-0000-0700-00003B000000}"/>
            </a:ext>
          </a:extLst>
        </xdr:cNvPr>
        <xdr:cNvCxnSpPr>
          <a:cxnSpLocks/>
        </xdr:cNvCxnSpPr>
      </xdr:nvCxnSpPr>
      <xdr:spPr>
        <a:xfrm>
          <a:off x="6920210" y="1376026"/>
          <a:ext cx="0" cy="5659436"/>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244158</xdr:colOff>
      <xdr:row>3</xdr:row>
      <xdr:rowOff>225983</xdr:rowOff>
    </xdr:from>
    <xdr:to>
      <xdr:col>15</xdr:col>
      <xdr:colOff>244158</xdr:colOff>
      <xdr:row>15</xdr:row>
      <xdr:rowOff>180297</xdr:rowOff>
    </xdr:to>
    <xdr:cxnSp macro="">
      <xdr:nvCxnSpPr>
        <xdr:cNvPr id="60" name="Straight Connector 59">
          <a:extLst>
            <a:ext uri="{FF2B5EF4-FFF2-40B4-BE49-F238E27FC236}">
              <a16:creationId xmlns:a16="http://schemas.microsoft.com/office/drawing/2014/main" id="{00000000-0008-0000-0700-00003C000000}"/>
            </a:ext>
          </a:extLst>
        </xdr:cNvPr>
        <xdr:cNvCxnSpPr>
          <a:cxnSpLocks/>
        </xdr:cNvCxnSpPr>
      </xdr:nvCxnSpPr>
      <xdr:spPr>
        <a:xfrm>
          <a:off x="7387908" y="1357077"/>
          <a:ext cx="0" cy="5669314"/>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269046</xdr:colOff>
      <xdr:row>4</xdr:row>
      <xdr:rowOff>224455</xdr:rowOff>
    </xdr:from>
    <xdr:to>
      <xdr:col>18</xdr:col>
      <xdr:colOff>269046</xdr:colOff>
      <xdr:row>15</xdr:row>
      <xdr:rowOff>280083</xdr:rowOff>
    </xdr:to>
    <xdr:cxnSp macro="">
      <xdr:nvCxnSpPr>
        <xdr:cNvPr id="61" name="Straight Connector 60">
          <a:extLst>
            <a:ext uri="{FF2B5EF4-FFF2-40B4-BE49-F238E27FC236}">
              <a16:creationId xmlns:a16="http://schemas.microsoft.com/office/drawing/2014/main" id="{00000000-0008-0000-0700-00003D000000}"/>
            </a:ext>
          </a:extLst>
        </xdr:cNvPr>
        <xdr:cNvCxnSpPr>
          <a:cxnSpLocks/>
        </xdr:cNvCxnSpPr>
      </xdr:nvCxnSpPr>
      <xdr:spPr>
        <a:xfrm>
          <a:off x="8841546" y="1831799"/>
          <a:ext cx="0" cy="5294378"/>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231241</xdr:colOff>
      <xdr:row>3</xdr:row>
      <xdr:rowOff>249988</xdr:rowOff>
    </xdr:from>
    <xdr:to>
      <xdr:col>22</xdr:col>
      <xdr:colOff>231241</xdr:colOff>
      <xdr:row>15</xdr:row>
      <xdr:rowOff>186534</xdr:rowOff>
    </xdr:to>
    <xdr:cxnSp macro="">
      <xdr:nvCxnSpPr>
        <xdr:cNvPr id="62" name="Straight Connector 61">
          <a:extLst>
            <a:ext uri="{FF2B5EF4-FFF2-40B4-BE49-F238E27FC236}">
              <a16:creationId xmlns:a16="http://schemas.microsoft.com/office/drawing/2014/main" id="{00000000-0008-0000-0700-00003E000000}"/>
            </a:ext>
          </a:extLst>
        </xdr:cNvPr>
        <xdr:cNvCxnSpPr>
          <a:cxnSpLocks/>
        </xdr:cNvCxnSpPr>
      </xdr:nvCxnSpPr>
      <xdr:spPr>
        <a:xfrm>
          <a:off x="10708741" y="1381082"/>
          <a:ext cx="0" cy="5651546"/>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108107</xdr:colOff>
      <xdr:row>10</xdr:row>
      <xdr:rowOff>66415</xdr:rowOff>
    </xdr:from>
    <xdr:to>
      <xdr:col>6</xdr:col>
      <xdr:colOff>4982</xdr:colOff>
      <xdr:row>13</xdr:row>
      <xdr:rowOff>278687</xdr:rowOff>
    </xdr:to>
    <xdr:sp macro="" textlink="">
      <xdr:nvSpPr>
        <xdr:cNvPr id="63" name="TextBox 34">
          <a:extLst>
            <a:ext uri="{FF2B5EF4-FFF2-40B4-BE49-F238E27FC236}">
              <a16:creationId xmlns:a16="http://schemas.microsoft.com/office/drawing/2014/main" id="{00000000-0008-0000-0700-00003F000000}"/>
            </a:ext>
          </a:extLst>
        </xdr:cNvPr>
        <xdr:cNvSpPr txBox="1"/>
      </xdr:nvSpPr>
      <xdr:spPr>
        <a:xfrm rot="16200000">
          <a:off x="1617284" y="4927082"/>
          <a:ext cx="1641022" cy="8493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150000"/>
            </a:lnSpc>
          </a:pPr>
          <a:r>
            <a:rPr lang="en-AU" sz="1200" i="1">
              <a:solidFill>
                <a:schemeClr val="bg1"/>
              </a:solidFill>
            </a:rPr>
            <a:t>Hazard</a:t>
          </a:r>
        </a:p>
        <a:p>
          <a:pPr>
            <a:lnSpc>
              <a:spcPct val="150000"/>
            </a:lnSpc>
          </a:pPr>
          <a:r>
            <a:rPr lang="en-AU" sz="1200" i="1">
              <a:solidFill>
                <a:schemeClr val="bg1"/>
              </a:solidFill>
            </a:rPr>
            <a:t>Value</a:t>
          </a:r>
        </a:p>
        <a:p>
          <a:pPr>
            <a:lnSpc>
              <a:spcPct val="150000"/>
            </a:lnSpc>
          </a:pPr>
          <a:r>
            <a:rPr lang="en-AU" sz="1200" i="1">
              <a:solidFill>
                <a:schemeClr val="bg1"/>
              </a:solidFill>
            </a:rPr>
            <a:t>need</a:t>
          </a:r>
        </a:p>
      </xdr:txBody>
    </xdr:sp>
    <xdr:clientData/>
  </xdr:twoCellAnchor>
  <xdr:twoCellAnchor>
    <xdr:from>
      <xdr:col>23</xdr:col>
      <xdr:colOff>190655</xdr:colOff>
      <xdr:row>15</xdr:row>
      <xdr:rowOff>195761</xdr:rowOff>
    </xdr:from>
    <xdr:to>
      <xdr:col>26</xdr:col>
      <xdr:colOff>348498</xdr:colOff>
      <xdr:row>16</xdr:row>
      <xdr:rowOff>31007</xdr:rowOff>
    </xdr:to>
    <xdr:sp macro="" textlink="">
      <xdr:nvSpPr>
        <xdr:cNvPr id="64" name="TextBox 35">
          <a:extLst>
            <a:ext uri="{FF2B5EF4-FFF2-40B4-BE49-F238E27FC236}">
              <a16:creationId xmlns:a16="http://schemas.microsoft.com/office/drawing/2014/main" id="{00000000-0008-0000-0700-000040000000}"/>
            </a:ext>
          </a:extLst>
        </xdr:cNvPr>
        <xdr:cNvSpPr txBox="1"/>
      </xdr:nvSpPr>
      <xdr:spPr>
        <a:xfrm>
          <a:off x="11144405" y="7041855"/>
          <a:ext cx="1586593" cy="31149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i="1">
              <a:solidFill>
                <a:schemeClr val="bg1">
                  <a:lumMod val="50000"/>
                </a:schemeClr>
              </a:solidFill>
            </a:rPr>
            <a:t>timeline</a:t>
          </a:r>
        </a:p>
      </xdr:txBody>
    </xdr:sp>
    <xdr:clientData/>
  </xdr:twoCellAnchor>
  <xdr:twoCellAnchor>
    <xdr:from>
      <xdr:col>23</xdr:col>
      <xdr:colOff>198776</xdr:colOff>
      <xdr:row>13</xdr:row>
      <xdr:rowOff>400137</xdr:rowOff>
    </xdr:from>
    <xdr:to>
      <xdr:col>25</xdr:col>
      <xdr:colOff>321469</xdr:colOff>
      <xdr:row>15</xdr:row>
      <xdr:rowOff>59531</xdr:rowOff>
    </xdr:to>
    <xdr:sp macro="" textlink="">
      <xdr:nvSpPr>
        <xdr:cNvPr id="65" name="TextBox 36">
          <a:extLst>
            <a:ext uri="{FF2B5EF4-FFF2-40B4-BE49-F238E27FC236}">
              <a16:creationId xmlns:a16="http://schemas.microsoft.com/office/drawing/2014/main" id="{00000000-0008-0000-0700-000041000000}"/>
            </a:ext>
          </a:extLst>
        </xdr:cNvPr>
        <xdr:cNvSpPr txBox="1"/>
      </xdr:nvSpPr>
      <xdr:spPr>
        <a:xfrm>
          <a:off x="11152526" y="6293731"/>
          <a:ext cx="1075193" cy="611894"/>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i="1">
              <a:solidFill>
                <a:schemeClr val="bg1">
                  <a:lumMod val="50000"/>
                </a:schemeClr>
              </a:solidFill>
            </a:rPr>
            <a:t>waterway diagnosis</a:t>
          </a:r>
        </a:p>
      </xdr:txBody>
    </xdr:sp>
    <xdr:clientData/>
  </xdr:twoCellAnchor>
  <xdr:twoCellAnchor editAs="oneCell">
    <xdr:from>
      <xdr:col>1</xdr:col>
      <xdr:colOff>69170</xdr:colOff>
      <xdr:row>0</xdr:row>
      <xdr:rowOff>165893</xdr:rowOff>
    </xdr:from>
    <xdr:to>
      <xdr:col>8</xdr:col>
      <xdr:colOff>302859</xdr:colOff>
      <xdr:row>2</xdr:row>
      <xdr:rowOff>136218</xdr:rowOff>
    </xdr:to>
    <xdr:pic>
      <xdr:nvPicPr>
        <xdr:cNvPr id="68" name="Picture 67">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420" y="165893"/>
          <a:ext cx="3567439" cy="625169"/>
        </a:xfrm>
        <a:prstGeom prst="rect">
          <a:avLst/>
        </a:prstGeom>
      </xdr:spPr>
    </xdr:pic>
    <xdr:clientData/>
  </xdr:twoCellAnchor>
  <xdr:twoCellAnchor>
    <xdr:from>
      <xdr:col>22</xdr:col>
      <xdr:colOff>349250</xdr:colOff>
      <xdr:row>1</xdr:row>
      <xdr:rowOff>1589</xdr:rowOff>
    </xdr:from>
    <xdr:to>
      <xdr:col>26</xdr:col>
      <xdr:colOff>412749</xdr:colOff>
      <xdr:row>3</xdr:row>
      <xdr:rowOff>428625</xdr:rowOff>
    </xdr:to>
    <xdr:sp macro="" textlink="">
      <xdr:nvSpPr>
        <xdr:cNvPr id="69" name="Oval Callout 56">
          <a:extLst>
            <a:ext uri="{FF2B5EF4-FFF2-40B4-BE49-F238E27FC236}">
              <a16:creationId xmlns:a16="http://schemas.microsoft.com/office/drawing/2014/main" id="{00000000-0008-0000-0700-000045000000}"/>
            </a:ext>
          </a:extLst>
        </xdr:cNvPr>
        <xdr:cNvSpPr/>
      </xdr:nvSpPr>
      <xdr:spPr>
        <a:xfrm>
          <a:off x="10826750" y="180183"/>
          <a:ext cx="1968499" cy="1379536"/>
        </a:xfrm>
        <a:prstGeom prst="wedgeEllipseCallout">
          <a:avLst>
            <a:gd name="adj1" fmla="val -75029"/>
            <a:gd name="adj2" fmla="val 54370"/>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100" b="1">
              <a:solidFill>
                <a:srgbClr val="16ACE3"/>
              </a:solidFill>
              <a:effectLst/>
              <a:latin typeface="+mn-lt"/>
              <a:ea typeface="+mn-ea"/>
              <a:cs typeface="+mn-cs"/>
            </a:rPr>
            <a:t>Step 5a.</a:t>
          </a:r>
          <a:r>
            <a:rPr lang="en-AU" sz="1100">
              <a:solidFill>
                <a:srgbClr val="16ACE3"/>
              </a:solidFill>
              <a:effectLst/>
              <a:latin typeface="+mn-lt"/>
              <a:ea typeface="+mn-ea"/>
              <a:cs typeface="+mn-cs"/>
            </a:rPr>
            <a:t> monitor waterway health and the progress of your investments with time</a:t>
          </a:r>
          <a:endParaRPr lang="en-AU">
            <a:effectLst/>
          </a:endParaRPr>
        </a:p>
      </xdr:txBody>
    </xdr:sp>
    <xdr:clientData/>
  </xdr:twoCellAnchor>
  <xdr:twoCellAnchor>
    <xdr:from>
      <xdr:col>23</xdr:col>
      <xdr:colOff>238124</xdr:colOff>
      <xdr:row>6</xdr:row>
      <xdr:rowOff>39687</xdr:rowOff>
    </xdr:from>
    <xdr:to>
      <xdr:col>29</xdr:col>
      <xdr:colOff>35719</xdr:colOff>
      <xdr:row>9</xdr:row>
      <xdr:rowOff>130400</xdr:rowOff>
    </xdr:to>
    <xdr:sp macro="" textlink="">
      <xdr:nvSpPr>
        <xdr:cNvPr id="70" name="TextBox 60">
          <a:extLst>
            <a:ext uri="{FF2B5EF4-FFF2-40B4-BE49-F238E27FC236}">
              <a16:creationId xmlns:a16="http://schemas.microsoft.com/office/drawing/2014/main" id="{00000000-0008-0000-0700-000046000000}"/>
            </a:ext>
          </a:extLst>
        </xdr:cNvPr>
        <xdr:cNvSpPr txBox="1"/>
      </xdr:nvSpPr>
      <xdr:spPr>
        <a:xfrm>
          <a:off x="11191874" y="2599531"/>
          <a:ext cx="2655095" cy="1519463"/>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800" b="0">
              <a:solidFill>
                <a:schemeClr val="tx1">
                  <a:lumMod val="50000"/>
                  <a:lumOff val="50000"/>
                </a:schemeClr>
              </a:solidFill>
              <a:latin typeface="Avenir Next LT Pro Light" panose="020B0304020202020204" pitchFamily="34" charset="0"/>
            </a:rPr>
            <a:t>Example monitoring and communications tool for a single site.</a:t>
          </a:r>
        </a:p>
      </xdr:txBody>
    </xdr:sp>
    <xdr:clientData/>
  </xdr:twoCellAnchor>
  <xdr:twoCellAnchor>
    <xdr:from>
      <xdr:col>4</xdr:col>
      <xdr:colOff>253999</xdr:colOff>
      <xdr:row>6</xdr:row>
      <xdr:rowOff>182563</xdr:rowOff>
    </xdr:from>
    <xdr:to>
      <xdr:col>6</xdr:col>
      <xdr:colOff>198437</xdr:colOff>
      <xdr:row>6</xdr:row>
      <xdr:rowOff>194470</xdr:rowOff>
    </xdr:to>
    <xdr:cxnSp macro="">
      <xdr:nvCxnSpPr>
        <xdr:cNvPr id="5" name="Straight Connector 4">
          <a:extLst>
            <a:ext uri="{FF2B5EF4-FFF2-40B4-BE49-F238E27FC236}">
              <a16:creationId xmlns:a16="http://schemas.microsoft.com/office/drawing/2014/main" id="{00000000-0008-0000-0700-000005000000}"/>
            </a:ext>
          </a:extLst>
        </xdr:cNvPr>
        <xdr:cNvCxnSpPr/>
      </xdr:nvCxnSpPr>
      <xdr:spPr>
        <a:xfrm flipH="1">
          <a:off x="2254249" y="2746376"/>
          <a:ext cx="944563" cy="11907"/>
        </a:xfrm>
        <a:prstGeom prst="line">
          <a:avLst/>
        </a:prstGeom>
        <a:ln w="38100">
          <a:solidFill>
            <a:srgbClr val="FF0000"/>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333375</xdr:colOff>
      <xdr:row>7</xdr:row>
      <xdr:rowOff>450055</xdr:rowOff>
    </xdr:from>
    <xdr:to>
      <xdr:col>6</xdr:col>
      <xdr:colOff>200026</xdr:colOff>
      <xdr:row>7</xdr:row>
      <xdr:rowOff>452437</xdr:rowOff>
    </xdr:to>
    <xdr:cxnSp macro="">
      <xdr:nvCxnSpPr>
        <xdr:cNvPr id="66" name="Straight Connector 65">
          <a:extLst>
            <a:ext uri="{FF2B5EF4-FFF2-40B4-BE49-F238E27FC236}">
              <a16:creationId xmlns:a16="http://schemas.microsoft.com/office/drawing/2014/main" id="{00000000-0008-0000-0700-000042000000}"/>
            </a:ext>
          </a:extLst>
        </xdr:cNvPr>
        <xdr:cNvCxnSpPr/>
      </xdr:nvCxnSpPr>
      <xdr:spPr>
        <a:xfrm flipH="1">
          <a:off x="2833688" y="3490118"/>
          <a:ext cx="366713" cy="2382"/>
        </a:xfrm>
        <a:prstGeom prst="line">
          <a:avLst/>
        </a:prstGeom>
        <a:ln w="38100">
          <a:solidFill>
            <a:srgbClr val="0000FA"/>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11</xdr:row>
      <xdr:rowOff>23812</xdr:rowOff>
    </xdr:from>
    <xdr:to>
      <xdr:col>6</xdr:col>
      <xdr:colOff>206376</xdr:colOff>
      <xdr:row>11</xdr:row>
      <xdr:rowOff>31750</xdr:rowOff>
    </xdr:to>
    <xdr:cxnSp macro="">
      <xdr:nvCxnSpPr>
        <xdr:cNvPr id="71" name="Straight Connector 70">
          <a:extLst>
            <a:ext uri="{FF2B5EF4-FFF2-40B4-BE49-F238E27FC236}">
              <a16:creationId xmlns:a16="http://schemas.microsoft.com/office/drawing/2014/main" id="{00000000-0008-0000-0700-000047000000}"/>
            </a:ext>
          </a:extLst>
        </xdr:cNvPr>
        <xdr:cNvCxnSpPr/>
      </xdr:nvCxnSpPr>
      <xdr:spPr>
        <a:xfrm flipH="1">
          <a:off x="2547938" y="4968875"/>
          <a:ext cx="658813" cy="7938"/>
        </a:xfrm>
        <a:prstGeom prst="line">
          <a:avLst/>
        </a:prstGeom>
        <a:ln w="38100">
          <a:solidFill>
            <a:srgbClr val="049204"/>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3460403</xdr:colOff>
      <xdr:row>3</xdr:row>
      <xdr:rowOff>835245</xdr:rowOff>
    </xdr:from>
    <xdr:to>
      <xdr:col>7</xdr:col>
      <xdr:colOff>469087</xdr:colOff>
      <xdr:row>5</xdr:row>
      <xdr:rowOff>143560</xdr:rowOff>
    </xdr:to>
    <xdr:sp macro="" textlink="">
      <xdr:nvSpPr>
        <xdr:cNvPr id="6" name="Freeform: Shape 5">
          <a:extLst>
            <a:ext uri="{FF2B5EF4-FFF2-40B4-BE49-F238E27FC236}">
              <a16:creationId xmlns:a16="http://schemas.microsoft.com/office/drawing/2014/main" id="{00000000-0008-0000-0800-000006000000}"/>
            </a:ext>
          </a:extLst>
        </xdr:cNvPr>
        <xdr:cNvSpPr/>
      </xdr:nvSpPr>
      <xdr:spPr>
        <a:xfrm>
          <a:off x="8167341" y="1517870"/>
          <a:ext cx="786934" cy="340190"/>
        </a:xfrm>
        <a:custGeom>
          <a:avLst/>
          <a:gdLst>
            <a:gd name="connsiteX0" fmla="*/ 0 w 1006929"/>
            <a:gd name="connsiteY0" fmla="*/ 413657 h 413657"/>
            <a:gd name="connsiteX1" fmla="*/ 1006929 w 1006929"/>
            <a:gd name="connsiteY1" fmla="*/ 397328 h 413657"/>
            <a:gd name="connsiteX2" fmla="*/ 1001486 w 1006929"/>
            <a:gd name="connsiteY2" fmla="*/ 0 h 413657"/>
            <a:gd name="connsiteX3" fmla="*/ 560615 w 1006929"/>
            <a:gd name="connsiteY3" fmla="*/ 157843 h 413657"/>
            <a:gd name="connsiteX4" fmla="*/ 0 w 1006929"/>
            <a:gd name="connsiteY4" fmla="*/ 413657 h 413657"/>
            <a:gd name="connsiteX0" fmla="*/ 0 w 1006929"/>
            <a:gd name="connsiteY0" fmla="*/ 413657 h 413657"/>
            <a:gd name="connsiteX1" fmla="*/ 1006929 w 1006929"/>
            <a:gd name="connsiteY1" fmla="*/ 397328 h 413657"/>
            <a:gd name="connsiteX2" fmla="*/ 1001486 w 1006929"/>
            <a:gd name="connsiteY2" fmla="*/ 0 h 413657"/>
            <a:gd name="connsiteX3" fmla="*/ 601521 w 1006929"/>
            <a:gd name="connsiteY3" fmla="*/ 207002 h 413657"/>
            <a:gd name="connsiteX4" fmla="*/ 0 w 1006929"/>
            <a:gd name="connsiteY4" fmla="*/ 413657 h 413657"/>
            <a:gd name="connsiteX0" fmla="*/ 0 w 1006929"/>
            <a:gd name="connsiteY0" fmla="*/ 352682 h 352682"/>
            <a:gd name="connsiteX1" fmla="*/ 1006929 w 1006929"/>
            <a:gd name="connsiteY1" fmla="*/ 336353 h 352682"/>
            <a:gd name="connsiteX2" fmla="*/ 1001486 w 1006929"/>
            <a:gd name="connsiteY2" fmla="*/ 0 h 352682"/>
            <a:gd name="connsiteX3" fmla="*/ 601521 w 1006929"/>
            <a:gd name="connsiteY3" fmla="*/ 146027 h 352682"/>
            <a:gd name="connsiteX4" fmla="*/ 0 w 1006929"/>
            <a:gd name="connsiteY4" fmla="*/ 352682 h 352682"/>
            <a:gd name="connsiteX0" fmla="*/ 0 w 1014412"/>
            <a:gd name="connsiteY0" fmla="*/ 313018 h 336941"/>
            <a:gd name="connsiteX1" fmla="*/ 1014412 w 1014412"/>
            <a:gd name="connsiteY1" fmla="*/ 336353 h 336941"/>
            <a:gd name="connsiteX2" fmla="*/ 1008969 w 1014412"/>
            <a:gd name="connsiteY2" fmla="*/ 0 h 336941"/>
            <a:gd name="connsiteX3" fmla="*/ 609004 w 1014412"/>
            <a:gd name="connsiteY3" fmla="*/ 146027 h 336941"/>
            <a:gd name="connsiteX4" fmla="*/ 0 w 1014412"/>
            <a:gd name="connsiteY4" fmla="*/ 313018 h 336941"/>
            <a:gd name="connsiteX0" fmla="*/ 0 w 1014412"/>
            <a:gd name="connsiteY0" fmla="*/ 279964 h 303887"/>
            <a:gd name="connsiteX1" fmla="*/ 1014412 w 1014412"/>
            <a:gd name="connsiteY1" fmla="*/ 303299 h 303887"/>
            <a:gd name="connsiteX2" fmla="*/ 1008969 w 1014412"/>
            <a:gd name="connsiteY2" fmla="*/ 0 h 303887"/>
            <a:gd name="connsiteX3" fmla="*/ 609004 w 1014412"/>
            <a:gd name="connsiteY3" fmla="*/ 112973 h 303887"/>
            <a:gd name="connsiteX4" fmla="*/ 0 w 1014412"/>
            <a:gd name="connsiteY4" fmla="*/ 279964 h 303887"/>
            <a:gd name="connsiteX0" fmla="*/ 0 w 999338"/>
            <a:gd name="connsiteY0" fmla="*/ 300007 h 304567"/>
            <a:gd name="connsiteX1" fmla="*/ 999338 w 999338"/>
            <a:gd name="connsiteY1" fmla="*/ 303299 h 304567"/>
            <a:gd name="connsiteX2" fmla="*/ 993895 w 999338"/>
            <a:gd name="connsiteY2" fmla="*/ 0 h 304567"/>
            <a:gd name="connsiteX3" fmla="*/ 593930 w 999338"/>
            <a:gd name="connsiteY3" fmla="*/ 112973 h 304567"/>
            <a:gd name="connsiteX4" fmla="*/ 0 w 999338"/>
            <a:gd name="connsiteY4" fmla="*/ 300007 h 30456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38" h="304567">
              <a:moveTo>
                <a:pt x="0" y="300007"/>
              </a:moveTo>
              <a:cubicBezTo>
                <a:pt x="335643" y="294564"/>
                <a:pt x="663695" y="308742"/>
                <a:pt x="999338" y="303299"/>
              </a:cubicBezTo>
              <a:cubicBezTo>
                <a:pt x="997524" y="170856"/>
                <a:pt x="995709" y="132443"/>
                <a:pt x="993895" y="0"/>
              </a:cubicBezTo>
              <a:lnTo>
                <a:pt x="593930" y="112973"/>
              </a:lnTo>
              <a:lnTo>
                <a:pt x="0" y="300007"/>
              </a:lnTo>
              <a:close/>
            </a:path>
          </a:pathLst>
        </a:cu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lang="en-AU" sz="1100"/>
        </a:p>
      </xdr:txBody>
    </xdr:sp>
    <xdr:clientData/>
  </xdr:twoCellAnchor>
  <xdr:twoCellAnchor>
    <xdr:from>
      <xdr:col>7</xdr:col>
      <xdr:colOff>485666</xdr:colOff>
      <xdr:row>3</xdr:row>
      <xdr:rowOff>439683</xdr:rowOff>
    </xdr:from>
    <xdr:to>
      <xdr:col>9</xdr:col>
      <xdr:colOff>7245</xdr:colOff>
      <xdr:row>5</xdr:row>
      <xdr:rowOff>145171</xdr:rowOff>
    </xdr:to>
    <xdr:sp macro="" textlink="">
      <xdr:nvSpPr>
        <xdr:cNvPr id="7" name="Freeform: Shape 6">
          <a:extLst>
            <a:ext uri="{FF2B5EF4-FFF2-40B4-BE49-F238E27FC236}">
              <a16:creationId xmlns:a16="http://schemas.microsoft.com/office/drawing/2014/main" id="{00000000-0008-0000-0800-000007000000}"/>
            </a:ext>
          </a:extLst>
        </xdr:cNvPr>
        <xdr:cNvSpPr/>
      </xdr:nvSpPr>
      <xdr:spPr>
        <a:xfrm>
          <a:off x="8970854" y="1122308"/>
          <a:ext cx="783641" cy="737363"/>
        </a:xfrm>
        <a:custGeom>
          <a:avLst/>
          <a:gdLst>
            <a:gd name="connsiteX0" fmla="*/ 0 w 821871"/>
            <a:gd name="connsiteY0" fmla="*/ 691243 h 691243"/>
            <a:gd name="connsiteX1" fmla="*/ 821871 w 821871"/>
            <a:gd name="connsiteY1" fmla="*/ 680357 h 691243"/>
            <a:gd name="connsiteX2" fmla="*/ 794657 w 821871"/>
            <a:gd name="connsiteY2" fmla="*/ 636814 h 691243"/>
            <a:gd name="connsiteX3" fmla="*/ 762000 w 821871"/>
            <a:gd name="connsiteY3" fmla="*/ 0 h 691243"/>
            <a:gd name="connsiteX4" fmla="*/ 370114 w 821871"/>
            <a:gd name="connsiteY4" fmla="*/ 168729 h 691243"/>
            <a:gd name="connsiteX5" fmla="*/ 5443 w 821871"/>
            <a:gd name="connsiteY5" fmla="*/ 288472 h 691243"/>
            <a:gd name="connsiteX6" fmla="*/ 0 w 821871"/>
            <a:gd name="connsiteY6" fmla="*/ 691243 h 691243"/>
            <a:gd name="connsiteX0" fmla="*/ 0 w 821871"/>
            <a:gd name="connsiteY0" fmla="*/ 732034 h 740704"/>
            <a:gd name="connsiteX1" fmla="*/ 821871 w 821871"/>
            <a:gd name="connsiteY1" fmla="*/ 721148 h 740704"/>
            <a:gd name="connsiteX2" fmla="*/ 794657 w 821871"/>
            <a:gd name="connsiteY2" fmla="*/ 677605 h 740704"/>
            <a:gd name="connsiteX3" fmla="*/ 798218 w 821871"/>
            <a:gd name="connsiteY3" fmla="*/ 0 h 740704"/>
            <a:gd name="connsiteX4" fmla="*/ 370114 w 821871"/>
            <a:gd name="connsiteY4" fmla="*/ 209520 h 740704"/>
            <a:gd name="connsiteX5" fmla="*/ 5443 w 821871"/>
            <a:gd name="connsiteY5" fmla="*/ 329263 h 740704"/>
            <a:gd name="connsiteX6" fmla="*/ 0 w 821871"/>
            <a:gd name="connsiteY6" fmla="*/ 732034 h 740704"/>
            <a:gd name="connsiteX0" fmla="*/ 0 w 1016052"/>
            <a:gd name="connsiteY0" fmla="*/ 732034 h 732034"/>
            <a:gd name="connsiteX1" fmla="*/ 821871 w 1016052"/>
            <a:gd name="connsiteY1" fmla="*/ 721148 h 732034"/>
            <a:gd name="connsiteX2" fmla="*/ 1015997 w 1016052"/>
            <a:gd name="connsiteY2" fmla="*/ 557309 h 732034"/>
            <a:gd name="connsiteX3" fmla="*/ 798218 w 1016052"/>
            <a:gd name="connsiteY3" fmla="*/ 0 h 732034"/>
            <a:gd name="connsiteX4" fmla="*/ 370114 w 1016052"/>
            <a:gd name="connsiteY4" fmla="*/ 209520 h 732034"/>
            <a:gd name="connsiteX5" fmla="*/ 5443 w 1016052"/>
            <a:gd name="connsiteY5" fmla="*/ 329263 h 732034"/>
            <a:gd name="connsiteX6" fmla="*/ 0 w 1016052"/>
            <a:gd name="connsiteY6" fmla="*/ 732034 h 732034"/>
            <a:gd name="connsiteX0" fmla="*/ 0 w 1016052"/>
            <a:gd name="connsiteY0" fmla="*/ 732034 h 732034"/>
            <a:gd name="connsiteX1" fmla="*/ 821871 w 1016052"/>
            <a:gd name="connsiteY1" fmla="*/ 721148 h 732034"/>
            <a:gd name="connsiteX2" fmla="*/ 1015997 w 1016052"/>
            <a:gd name="connsiteY2" fmla="*/ 557309 h 732034"/>
            <a:gd name="connsiteX3" fmla="*/ 798218 w 1016052"/>
            <a:gd name="connsiteY3" fmla="*/ 0 h 732034"/>
            <a:gd name="connsiteX4" fmla="*/ 370114 w 1016052"/>
            <a:gd name="connsiteY4" fmla="*/ 209520 h 732034"/>
            <a:gd name="connsiteX5" fmla="*/ 5443 w 1016052"/>
            <a:gd name="connsiteY5" fmla="*/ 329263 h 732034"/>
            <a:gd name="connsiteX6" fmla="*/ 0 w 1016052"/>
            <a:gd name="connsiteY6" fmla="*/ 732034 h 732034"/>
            <a:gd name="connsiteX0" fmla="*/ 0 w 1016052"/>
            <a:gd name="connsiteY0" fmla="*/ 732034 h 732034"/>
            <a:gd name="connsiteX1" fmla="*/ 821871 w 1016052"/>
            <a:gd name="connsiteY1" fmla="*/ 721148 h 732034"/>
            <a:gd name="connsiteX2" fmla="*/ 1015997 w 1016052"/>
            <a:gd name="connsiteY2" fmla="*/ 557309 h 732034"/>
            <a:gd name="connsiteX3" fmla="*/ 798218 w 1016052"/>
            <a:gd name="connsiteY3" fmla="*/ 0 h 732034"/>
            <a:gd name="connsiteX4" fmla="*/ 370114 w 1016052"/>
            <a:gd name="connsiteY4" fmla="*/ 209520 h 732034"/>
            <a:gd name="connsiteX5" fmla="*/ 5443 w 1016052"/>
            <a:gd name="connsiteY5" fmla="*/ 329263 h 732034"/>
            <a:gd name="connsiteX6" fmla="*/ 0 w 1016052"/>
            <a:gd name="connsiteY6" fmla="*/ 732034 h 732034"/>
            <a:gd name="connsiteX0" fmla="*/ 0 w 892762"/>
            <a:gd name="connsiteY0" fmla="*/ 732034 h 732034"/>
            <a:gd name="connsiteX1" fmla="*/ 821871 w 892762"/>
            <a:gd name="connsiteY1" fmla="*/ 721148 h 732034"/>
            <a:gd name="connsiteX2" fmla="*/ 798218 w 892762"/>
            <a:gd name="connsiteY2" fmla="*/ 0 h 732034"/>
            <a:gd name="connsiteX3" fmla="*/ 370114 w 892762"/>
            <a:gd name="connsiteY3" fmla="*/ 209520 h 732034"/>
            <a:gd name="connsiteX4" fmla="*/ 5443 w 892762"/>
            <a:gd name="connsiteY4" fmla="*/ 329263 h 732034"/>
            <a:gd name="connsiteX5" fmla="*/ 0 w 892762"/>
            <a:gd name="connsiteY5" fmla="*/ 732034 h 732034"/>
            <a:gd name="connsiteX0" fmla="*/ 0 w 836944"/>
            <a:gd name="connsiteY0" fmla="*/ 732034 h 732034"/>
            <a:gd name="connsiteX1" fmla="*/ 821871 w 836944"/>
            <a:gd name="connsiteY1" fmla="*/ 721148 h 732034"/>
            <a:gd name="connsiteX2" fmla="*/ 798218 w 836944"/>
            <a:gd name="connsiteY2" fmla="*/ 0 h 732034"/>
            <a:gd name="connsiteX3" fmla="*/ 370114 w 836944"/>
            <a:gd name="connsiteY3" fmla="*/ 209520 h 732034"/>
            <a:gd name="connsiteX4" fmla="*/ 5443 w 836944"/>
            <a:gd name="connsiteY4" fmla="*/ 329263 h 732034"/>
            <a:gd name="connsiteX5" fmla="*/ 0 w 836944"/>
            <a:gd name="connsiteY5" fmla="*/ 732034 h 732034"/>
            <a:gd name="connsiteX0" fmla="*/ 0 w 821871"/>
            <a:gd name="connsiteY0" fmla="*/ 732034 h 732034"/>
            <a:gd name="connsiteX1" fmla="*/ 821871 w 821871"/>
            <a:gd name="connsiteY1" fmla="*/ 721148 h 732034"/>
            <a:gd name="connsiteX2" fmla="*/ 798218 w 821871"/>
            <a:gd name="connsiteY2" fmla="*/ 0 h 732034"/>
            <a:gd name="connsiteX3" fmla="*/ 370114 w 821871"/>
            <a:gd name="connsiteY3" fmla="*/ 209520 h 732034"/>
            <a:gd name="connsiteX4" fmla="*/ 5443 w 821871"/>
            <a:gd name="connsiteY4" fmla="*/ 329263 h 732034"/>
            <a:gd name="connsiteX5" fmla="*/ 0 w 821871"/>
            <a:gd name="connsiteY5" fmla="*/ 732034 h 732034"/>
            <a:gd name="connsiteX0" fmla="*/ 0 w 821871"/>
            <a:gd name="connsiteY0" fmla="*/ 732034 h 732034"/>
            <a:gd name="connsiteX1" fmla="*/ 821871 w 821871"/>
            <a:gd name="connsiteY1" fmla="*/ 721148 h 732034"/>
            <a:gd name="connsiteX2" fmla="*/ 798218 w 821871"/>
            <a:gd name="connsiteY2" fmla="*/ 0 h 732034"/>
            <a:gd name="connsiteX3" fmla="*/ 370114 w 821871"/>
            <a:gd name="connsiteY3" fmla="*/ 209520 h 732034"/>
            <a:gd name="connsiteX4" fmla="*/ 1416 w 821871"/>
            <a:gd name="connsiteY4" fmla="*/ 382072 h 732034"/>
            <a:gd name="connsiteX5" fmla="*/ 0 w 821871"/>
            <a:gd name="connsiteY5" fmla="*/ 732034 h 732034"/>
            <a:gd name="connsiteX0" fmla="*/ 0 w 821871"/>
            <a:gd name="connsiteY0" fmla="*/ 744328 h 744328"/>
            <a:gd name="connsiteX1" fmla="*/ 821871 w 821871"/>
            <a:gd name="connsiteY1" fmla="*/ 733442 h 744328"/>
            <a:gd name="connsiteX2" fmla="*/ 802245 w 821871"/>
            <a:gd name="connsiteY2" fmla="*/ 0 h 744328"/>
            <a:gd name="connsiteX3" fmla="*/ 370114 w 821871"/>
            <a:gd name="connsiteY3" fmla="*/ 221814 h 744328"/>
            <a:gd name="connsiteX4" fmla="*/ 1416 w 821871"/>
            <a:gd name="connsiteY4" fmla="*/ 394366 h 744328"/>
            <a:gd name="connsiteX5" fmla="*/ 0 w 821871"/>
            <a:gd name="connsiteY5" fmla="*/ 744328 h 744328"/>
            <a:gd name="connsiteX0" fmla="*/ 0 w 821871"/>
            <a:gd name="connsiteY0" fmla="*/ 744328 h 744328"/>
            <a:gd name="connsiteX1" fmla="*/ 821871 w 821871"/>
            <a:gd name="connsiteY1" fmla="*/ 733442 h 744328"/>
            <a:gd name="connsiteX2" fmla="*/ 802245 w 821871"/>
            <a:gd name="connsiteY2" fmla="*/ 0 h 744328"/>
            <a:gd name="connsiteX3" fmla="*/ 406360 w 821871"/>
            <a:gd name="connsiteY3" fmla="*/ 262616 h 744328"/>
            <a:gd name="connsiteX4" fmla="*/ 1416 w 821871"/>
            <a:gd name="connsiteY4" fmla="*/ 394366 h 744328"/>
            <a:gd name="connsiteX5" fmla="*/ 0 w 821871"/>
            <a:gd name="connsiteY5" fmla="*/ 744328 h 744328"/>
            <a:gd name="connsiteX0" fmla="*/ 0 w 821871"/>
            <a:gd name="connsiteY0" fmla="*/ 744328 h 744328"/>
            <a:gd name="connsiteX1" fmla="*/ 821871 w 821871"/>
            <a:gd name="connsiteY1" fmla="*/ 733442 h 744328"/>
            <a:gd name="connsiteX2" fmla="*/ 802245 w 821871"/>
            <a:gd name="connsiteY2" fmla="*/ 0 h 744328"/>
            <a:gd name="connsiteX3" fmla="*/ 406360 w 821871"/>
            <a:gd name="connsiteY3" fmla="*/ 262616 h 744328"/>
            <a:gd name="connsiteX4" fmla="*/ 1416 w 821871"/>
            <a:gd name="connsiteY4" fmla="*/ 394366 h 744328"/>
            <a:gd name="connsiteX5" fmla="*/ 0 w 821871"/>
            <a:gd name="connsiteY5" fmla="*/ 744328 h 744328"/>
            <a:gd name="connsiteX0" fmla="*/ 0 w 821871"/>
            <a:gd name="connsiteY0" fmla="*/ 744328 h 744328"/>
            <a:gd name="connsiteX1" fmla="*/ 821871 w 821871"/>
            <a:gd name="connsiteY1" fmla="*/ 733442 h 744328"/>
            <a:gd name="connsiteX2" fmla="*/ 802245 w 821871"/>
            <a:gd name="connsiteY2" fmla="*/ 0 h 744328"/>
            <a:gd name="connsiteX3" fmla="*/ 406360 w 821871"/>
            <a:gd name="connsiteY3" fmla="*/ 262616 h 744328"/>
            <a:gd name="connsiteX4" fmla="*/ 1416 w 821871"/>
            <a:gd name="connsiteY4" fmla="*/ 394366 h 744328"/>
            <a:gd name="connsiteX5" fmla="*/ 0 w 821871"/>
            <a:gd name="connsiteY5" fmla="*/ 744328 h 7443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821871" h="744328">
              <a:moveTo>
                <a:pt x="0" y="744328"/>
              </a:moveTo>
              <a:lnTo>
                <a:pt x="821871" y="733442"/>
              </a:lnTo>
              <a:cubicBezTo>
                <a:pt x="814489" y="519210"/>
                <a:pt x="813346" y="113461"/>
                <a:pt x="802245" y="0"/>
              </a:cubicBezTo>
              <a:cubicBezTo>
                <a:pt x="670283" y="87539"/>
                <a:pt x="582622" y="179175"/>
                <a:pt x="406360" y="262616"/>
              </a:cubicBezTo>
              <a:cubicBezTo>
                <a:pt x="235133" y="335095"/>
                <a:pt x="136397" y="350449"/>
                <a:pt x="1416" y="394366"/>
              </a:cubicBezTo>
              <a:cubicBezTo>
                <a:pt x="-398" y="528623"/>
                <a:pt x="1814" y="610071"/>
                <a:pt x="0" y="744328"/>
              </a:cubicBezTo>
              <a:close/>
            </a:path>
          </a:pathLst>
        </a:cu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endParaRPr lang="en-AU" sz="1100"/>
        </a:p>
      </xdr:txBody>
    </xdr:sp>
    <xdr:clientData/>
  </xdr:twoCellAnchor>
  <xdr:twoCellAnchor>
    <xdr:from>
      <xdr:col>9</xdr:col>
      <xdr:colOff>27639</xdr:colOff>
      <xdr:row>2</xdr:row>
      <xdr:rowOff>150812</xdr:rowOff>
    </xdr:from>
    <xdr:to>
      <xdr:col>10</xdr:col>
      <xdr:colOff>105902</xdr:colOff>
      <xdr:row>5</xdr:row>
      <xdr:rowOff>126013</xdr:rowOff>
    </xdr:to>
    <xdr:sp macro="" textlink="">
      <xdr:nvSpPr>
        <xdr:cNvPr id="8" name="Freeform: Shape 7">
          <a:extLst>
            <a:ext uri="{FF2B5EF4-FFF2-40B4-BE49-F238E27FC236}">
              <a16:creationId xmlns:a16="http://schemas.microsoft.com/office/drawing/2014/main" id="{00000000-0008-0000-0800-000008000000}"/>
            </a:ext>
          </a:extLst>
        </xdr:cNvPr>
        <xdr:cNvSpPr/>
      </xdr:nvSpPr>
      <xdr:spPr>
        <a:xfrm>
          <a:off x="9774889" y="857250"/>
          <a:ext cx="721201" cy="1380138"/>
        </a:xfrm>
        <a:custGeom>
          <a:avLst/>
          <a:gdLst>
            <a:gd name="connsiteX0" fmla="*/ 43543 w 762000"/>
            <a:gd name="connsiteY0" fmla="*/ 1377043 h 1377043"/>
            <a:gd name="connsiteX1" fmla="*/ 729343 w 762000"/>
            <a:gd name="connsiteY1" fmla="*/ 1377043 h 1377043"/>
            <a:gd name="connsiteX2" fmla="*/ 762000 w 762000"/>
            <a:gd name="connsiteY2" fmla="*/ 0 h 1377043"/>
            <a:gd name="connsiteX3" fmla="*/ 468086 w 762000"/>
            <a:gd name="connsiteY3" fmla="*/ 97972 h 1377043"/>
            <a:gd name="connsiteX4" fmla="*/ 277586 w 762000"/>
            <a:gd name="connsiteY4" fmla="*/ 348343 h 1377043"/>
            <a:gd name="connsiteX5" fmla="*/ 0 w 762000"/>
            <a:gd name="connsiteY5" fmla="*/ 680357 h 1377043"/>
            <a:gd name="connsiteX6" fmla="*/ 43543 w 762000"/>
            <a:gd name="connsiteY6" fmla="*/ 1377043 h 1377043"/>
            <a:gd name="connsiteX0" fmla="*/ 43543 w 762000"/>
            <a:gd name="connsiteY0" fmla="*/ 1377043 h 1377043"/>
            <a:gd name="connsiteX1" fmla="*/ 729343 w 762000"/>
            <a:gd name="connsiteY1" fmla="*/ 1377043 h 1377043"/>
            <a:gd name="connsiteX2" fmla="*/ 762000 w 762000"/>
            <a:gd name="connsiteY2" fmla="*/ 0 h 1377043"/>
            <a:gd name="connsiteX3" fmla="*/ 488449 w 762000"/>
            <a:gd name="connsiteY3" fmla="*/ 110143 h 1377043"/>
            <a:gd name="connsiteX4" fmla="*/ 277586 w 762000"/>
            <a:gd name="connsiteY4" fmla="*/ 348343 h 1377043"/>
            <a:gd name="connsiteX5" fmla="*/ 0 w 762000"/>
            <a:gd name="connsiteY5" fmla="*/ 680357 h 1377043"/>
            <a:gd name="connsiteX6" fmla="*/ 43543 w 762000"/>
            <a:gd name="connsiteY6" fmla="*/ 1377043 h 1377043"/>
            <a:gd name="connsiteX0" fmla="*/ 43543 w 762000"/>
            <a:gd name="connsiteY0" fmla="*/ 1377043 h 1377043"/>
            <a:gd name="connsiteX1" fmla="*/ 729343 w 762000"/>
            <a:gd name="connsiteY1" fmla="*/ 1377043 h 1377043"/>
            <a:gd name="connsiteX2" fmla="*/ 762000 w 762000"/>
            <a:gd name="connsiteY2" fmla="*/ 0 h 1377043"/>
            <a:gd name="connsiteX3" fmla="*/ 488449 w 762000"/>
            <a:gd name="connsiteY3" fmla="*/ 110143 h 1377043"/>
            <a:gd name="connsiteX4" fmla="*/ 277586 w 762000"/>
            <a:gd name="connsiteY4" fmla="*/ 348343 h 1377043"/>
            <a:gd name="connsiteX5" fmla="*/ 0 w 762000"/>
            <a:gd name="connsiteY5" fmla="*/ 680357 h 1377043"/>
            <a:gd name="connsiteX6" fmla="*/ 43543 w 762000"/>
            <a:gd name="connsiteY6" fmla="*/ 1377043 h 1377043"/>
            <a:gd name="connsiteX0" fmla="*/ 43543 w 762000"/>
            <a:gd name="connsiteY0" fmla="*/ 1377043 h 1377043"/>
            <a:gd name="connsiteX1" fmla="*/ 729343 w 762000"/>
            <a:gd name="connsiteY1" fmla="*/ 1377043 h 1377043"/>
            <a:gd name="connsiteX2" fmla="*/ 762000 w 762000"/>
            <a:gd name="connsiteY2" fmla="*/ 0 h 1377043"/>
            <a:gd name="connsiteX3" fmla="*/ 488449 w 762000"/>
            <a:gd name="connsiteY3" fmla="*/ 110143 h 1377043"/>
            <a:gd name="connsiteX4" fmla="*/ 277586 w 762000"/>
            <a:gd name="connsiteY4" fmla="*/ 348343 h 1377043"/>
            <a:gd name="connsiteX5" fmla="*/ 0 w 762000"/>
            <a:gd name="connsiteY5" fmla="*/ 680357 h 1377043"/>
            <a:gd name="connsiteX6" fmla="*/ 43543 w 762000"/>
            <a:gd name="connsiteY6" fmla="*/ 1377043 h 1377043"/>
            <a:gd name="connsiteX0" fmla="*/ 0 w 718457"/>
            <a:gd name="connsiteY0" fmla="*/ 1377043 h 1377043"/>
            <a:gd name="connsiteX1" fmla="*/ 685800 w 718457"/>
            <a:gd name="connsiteY1" fmla="*/ 1377043 h 1377043"/>
            <a:gd name="connsiteX2" fmla="*/ 718457 w 718457"/>
            <a:gd name="connsiteY2" fmla="*/ 0 h 1377043"/>
            <a:gd name="connsiteX3" fmla="*/ 444906 w 718457"/>
            <a:gd name="connsiteY3" fmla="*/ 110143 h 1377043"/>
            <a:gd name="connsiteX4" fmla="*/ 234043 w 718457"/>
            <a:gd name="connsiteY4" fmla="*/ 348343 h 1377043"/>
            <a:gd name="connsiteX5" fmla="*/ 9181 w 718457"/>
            <a:gd name="connsiteY5" fmla="*/ 623431 h 1377043"/>
            <a:gd name="connsiteX6" fmla="*/ 0 w 718457"/>
            <a:gd name="connsiteY6" fmla="*/ 1377043 h 1377043"/>
            <a:gd name="connsiteX0" fmla="*/ 2933 w 721390"/>
            <a:gd name="connsiteY0" fmla="*/ 1377043 h 1377043"/>
            <a:gd name="connsiteX1" fmla="*/ 688733 w 721390"/>
            <a:gd name="connsiteY1" fmla="*/ 1377043 h 1377043"/>
            <a:gd name="connsiteX2" fmla="*/ 721390 w 721390"/>
            <a:gd name="connsiteY2" fmla="*/ 0 h 1377043"/>
            <a:gd name="connsiteX3" fmla="*/ 447839 w 721390"/>
            <a:gd name="connsiteY3" fmla="*/ 110143 h 1377043"/>
            <a:gd name="connsiteX4" fmla="*/ 236976 w 721390"/>
            <a:gd name="connsiteY4" fmla="*/ 348343 h 1377043"/>
            <a:gd name="connsiteX5" fmla="*/ 0 w 721390"/>
            <a:gd name="connsiteY5" fmla="*/ 635602 h 1377043"/>
            <a:gd name="connsiteX6" fmla="*/ 2933 w 721390"/>
            <a:gd name="connsiteY6" fmla="*/ 1377043 h 1377043"/>
            <a:gd name="connsiteX0" fmla="*/ 2933 w 721390"/>
            <a:gd name="connsiteY0" fmla="*/ 1377043 h 1377043"/>
            <a:gd name="connsiteX1" fmla="*/ 688733 w 721390"/>
            <a:gd name="connsiteY1" fmla="*/ 1377043 h 1377043"/>
            <a:gd name="connsiteX2" fmla="*/ 721390 w 721390"/>
            <a:gd name="connsiteY2" fmla="*/ 0 h 1377043"/>
            <a:gd name="connsiteX3" fmla="*/ 447839 w 721390"/>
            <a:gd name="connsiteY3" fmla="*/ 110143 h 1377043"/>
            <a:gd name="connsiteX4" fmla="*/ 236976 w 721390"/>
            <a:gd name="connsiteY4" fmla="*/ 348343 h 1377043"/>
            <a:gd name="connsiteX5" fmla="*/ 0 w 721390"/>
            <a:gd name="connsiteY5" fmla="*/ 635602 h 1377043"/>
            <a:gd name="connsiteX6" fmla="*/ 2933 w 721390"/>
            <a:gd name="connsiteY6" fmla="*/ 1377043 h 13770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21390" h="1377043">
              <a:moveTo>
                <a:pt x="2933" y="1377043"/>
              </a:moveTo>
              <a:lnTo>
                <a:pt x="688733" y="1377043"/>
              </a:lnTo>
              <a:lnTo>
                <a:pt x="721390" y="0"/>
              </a:lnTo>
              <a:cubicBezTo>
                <a:pt x="614055" y="4334"/>
                <a:pt x="567497" y="-7801"/>
                <a:pt x="447839" y="110143"/>
              </a:cubicBezTo>
              <a:lnTo>
                <a:pt x="236976" y="348343"/>
              </a:lnTo>
              <a:lnTo>
                <a:pt x="0" y="635602"/>
              </a:lnTo>
              <a:cubicBezTo>
                <a:pt x="978" y="882749"/>
                <a:pt x="1955" y="1129896"/>
                <a:pt x="2933" y="1377043"/>
              </a:cubicBezTo>
              <a:close/>
            </a:path>
          </a:pathLst>
        </a:custGeom>
        <a:ln/>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AU" sz="1100"/>
        </a:p>
      </xdr:txBody>
    </xdr:sp>
    <xdr:clientData/>
  </xdr:twoCellAnchor>
  <xdr:twoCellAnchor>
    <xdr:from>
      <xdr:col>10</xdr:col>
      <xdr:colOff>107499</xdr:colOff>
      <xdr:row>2</xdr:row>
      <xdr:rowOff>158751</xdr:rowOff>
    </xdr:from>
    <xdr:to>
      <xdr:col>11</xdr:col>
      <xdr:colOff>122625</xdr:colOff>
      <xdr:row>5</xdr:row>
      <xdr:rowOff>124392</xdr:rowOff>
    </xdr:to>
    <xdr:sp macro="" textlink="">
      <xdr:nvSpPr>
        <xdr:cNvPr id="9" name="Freeform: Shape 8">
          <a:extLst>
            <a:ext uri="{FF2B5EF4-FFF2-40B4-BE49-F238E27FC236}">
              <a16:creationId xmlns:a16="http://schemas.microsoft.com/office/drawing/2014/main" id="{00000000-0008-0000-0800-000009000000}"/>
            </a:ext>
          </a:extLst>
        </xdr:cNvPr>
        <xdr:cNvSpPr/>
      </xdr:nvSpPr>
      <xdr:spPr>
        <a:xfrm>
          <a:off x="10497687" y="865189"/>
          <a:ext cx="658063" cy="1370578"/>
        </a:xfrm>
        <a:custGeom>
          <a:avLst/>
          <a:gdLst>
            <a:gd name="connsiteX0" fmla="*/ 21771 w 664028"/>
            <a:gd name="connsiteY0" fmla="*/ 0 h 1387929"/>
            <a:gd name="connsiteX1" fmla="*/ 419100 w 664028"/>
            <a:gd name="connsiteY1" fmla="*/ 70757 h 1387929"/>
            <a:gd name="connsiteX2" fmla="*/ 538843 w 664028"/>
            <a:gd name="connsiteY2" fmla="*/ 266700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4028"/>
            <a:gd name="connsiteY0" fmla="*/ 0 h 1387929"/>
            <a:gd name="connsiteX1" fmla="*/ 334330 w 664028"/>
            <a:gd name="connsiteY1" fmla="*/ 66718 h 1387929"/>
            <a:gd name="connsiteX2" fmla="*/ 538843 w 664028"/>
            <a:gd name="connsiteY2" fmla="*/ 266700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4028"/>
            <a:gd name="connsiteY0" fmla="*/ 0 h 1387929"/>
            <a:gd name="connsiteX1" fmla="*/ 334330 w 664028"/>
            <a:gd name="connsiteY1" fmla="*/ 66718 h 1387929"/>
            <a:gd name="connsiteX2" fmla="*/ 538843 w 664028"/>
            <a:gd name="connsiteY2" fmla="*/ 266700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4028"/>
            <a:gd name="connsiteY0" fmla="*/ 0 h 1387929"/>
            <a:gd name="connsiteX1" fmla="*/ 334330 w 664028"/>
            <a:gd name="connsiteY1" fmla="*/ 66718 h 1387929"/>
            <a:gd name="connsiteX2" fmla="*/ 538843 w 664028"/>
            <a:gd name="connsiteY2" fmla="*/ 266700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4028"/>
            <a:gd name="connsiteY0" fmla="*/ 0 h 1387929"/>
            <a:gd name="connsiteX1" fmla="*/ 334330 w 664028"/>
            <a:gd name="connsiteY1" fmla="*/ 66718 h 1387929"/>
            <a:gd name="connsiteX2" fmla="*/ 538843 w 664028"/>
            <a:gd name="connsiteY2" fmla="*/ 266700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4028"/>
            <a:gd name="connsiteY0" fmla="*/ 0 h 1387929"/>
            <a:gd name="connsiteX1" fmla="*/ 334330 w 664028"/>
            <a:gd name="connsiteY1" fmla="*/ 66718 h 1387929"/>
            <a:gd name="connsiteX2" fmla="*/ 567101 w 664028"/>
            <a:gd name="connsiteY2" fmla="*/ 335369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4028"/>
            <a:gd name="connsiteY0" fmla="*/ 0 h 1387929"/>
            <a:gd name="connsiteX1" fmla="*/ 334330 w 664028"/>
            <a:gd name="connsiteY1" fmla="*/ 66718 h 1387929"/>
            <a:gd name="connsiteX2" fmla="*/ 567101 w 664028"/>
            <a:gd name="connsiteY2" fmla="*/ 335369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4028"/>
            <a:gd name="connsiteY0" fmla="*/ 0 h 1387929"/>
            <a:gd name="connsiteX1" fmla="*/ 334330 w 664028"/>
            <a:gd name="connsiteY1" fmla="*/ 66718 h 1387929"/>
            <a:gd name="connsiteX2" fmla="*/ 567101 w 664028"/>
            <a:gd name="connsiteY2" fmla="*/ 335369 h 1387929"/>
            <a:gd name="connsiteX3" fmla="*/ 653143 w 664028"/>
            <a:gd name="connsiteY3" fmla="*/ 615043 h 1387929"/>
            <a:gd name="connsiteX4" fmla="*/ 664028 w 664028"/>
            <a:gd name="connsiteY4" fmla="*/ 1387929 h 1387929"/>
            <a:gd name="connsiteX5" fmla="*/ 0 w 664028"/>
            <a:gd name="connsiteY5" fmla="*/ 1371600 h 1387929"/>
            <a:gd name="connsiteX6" fmla="*/ 21771 w 664028"/>
            <a:gd name="connsiteY6" fmla="*/ 0 h 1387929"/>
            <a:gd name="connsiteX0" fmla="*/ 21771 w 665197"/>
            <a:gd name="connsiteY0" fmla="*/ 0 h 1387929"/>
            <a:gd name="connsiteX1" fmla="*/ 334330 w 665197"/>
            <a:gd name="connsiteY1" fmla="*/ 66718 h 1387929"/>
            <a:gd name="connsiteX2" fmla="*/ 567101 w 665197"/>
            <a:gd name="connsiteY2" fmla="*/ 335369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67101 w 665197"/>
            <a:gd name="connsiteY2" fmla="*/ 335369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38709 w 665197"/>
            <a:gd name="connsiteY2" fmla="*/ 299014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38709 w 665197"/>
            <a:gd name="connsiteY2" fmla="*/ 299014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22485 w 665197"/>
            <a:gd name="connsiteY2" fmla="*/ 311133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22485 w 665197"/>
            <a:gd name="connsiteY2" fmla="*/ 311133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22485 w 665197"/>
            <a:gd name="connsiteY2" fmla="*/ 311133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22485 w 665197"/>
            <a:gd name="connsiteY2" fmla="*/ 311133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22485 w 665197"/>
            <a:gd name="connsiteY2" fmla="*/ 311133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22485 w 665197"/>
            <a:gd name="connsiteY2" fmla="*/ 311133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87929"/>
            <a:gd name="connsiteX1" fmla="*/ 334330 w 665197"/>
            <a:gd name="connsiteY1" fmla="*/ 66718 h 1387929"/>
            <a:gd name="connsiteX2" fmla="*/ 522485 w 665197"/>
            <a:gd name="connsiteY2" fmla="*/ 311133 h 1387929"/>
            <a:gd name="connsiteX3" fmla="*/ 665197 w 665197"/>
            <a:gd name="connsiteY3" fmla="*/ 578690 h 1387929"/>
            <a:gd name="connsiteX4" fmla="*/ 664028 w 665197"/>
            <a:gd name="connsiteY4" fmla="*/ 1387929 h 1387929"/>
            <a:gd name="connsiteX5" fmla="*/ 0 w 665197"/>
            <a:gd name="connsiteY5" fmla="*/ 1371600 h 1387929"/>
            <a:gd name="connsiteX6" fmla="*/ 21771 w 665197"/>
            <a:gd name="connsiteY6" fmla="*/ 0 h 1387929"/>
            <a:gd name="connsiteX0" fmla="*/ 21771 w 665197"/>
            <a:gd name="connsiteY0" fmla="*/ 0 h 1371600"/>
            <a:gd name="connsiteX1" fmla="*/ 334330 w 665197"/>
            <a:gd name="connsiteY1" fmla="*/ 66718 h 1371600"/>
            <a:gd name="connsiteX2" fmla="*/ 522485 w 665197"/>
            <a:gd name="connsiteY2" fmla="*/ 311133 h 1371600"/>
            <a:gd name="connsiteX3" fmla="*/ 665197 w 665197"/>
            <a:gd name="connsiteY3" fmla="*/ 578690 h 1371600"/>
            <a:gd name="connsiteX4" fmla="*/ 664028 w 665197"/>
            <a:gd name="connsiteY4" fmla="*/ 1362855 h 1371600"/>
            <a:gd name="connsiteX5" fmla="*/ 0 w 665197"/>
            <a:gd name="connsiteY5" fmla="*/ 1371600 h 1371600"/>
            <a:gd name="connsiteX6" fmla="*/ 21771 w 665197"/>
            <a:gd name="connsiteY6" fmla="*/ 0 h 13716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65197" h="1371600">
              <a:moveTo>
                <a:pt x="21771" y="0"/>
              </a:moveTo>
              <a:cubicBezTo>
                <a:pt x="125957" y="22239"/>
                <a:pt x="209864" y="45"/>
                <a:pt x="334330" y="66718"/>
              </a:cubicBezTo>
              <a:cubicBezTo>
                <a:pt x="466896" y="165692"/>
                <a:pt x="430096" y="159644"/>
                <a:pt x="522485" y="311133"/>
              </a:cubicBezTo>
              <a:cubicBezTo>
                <a:pt x="587401" y="444751"/>
                <a:pt x="592113" y="412756"/>
                <a:pt x="665197" y="578690"/>
              </a:cubicBezTo>
              <a:cubicBezTo>
                <a:pt x="664807" y="848436"/>
                <a:pt x="664418" y="1093109"/>
                <a:pt x="664028" y="1362855"/>
              </a:cubicBezTo>
              <a:lnTo>
                <a:pt x="0" y="1371600"/>
              </a:lnTo>
              <a:lnTo>
                <a:pt x="21771" y="0"/>
              </a:lnTo>
              <a:close/>
            </a:path>
          </a:pathLst>
        </a:cu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AU" sz="1100"/>
        </a:p>
      </xdr:txBody>
    </xdr:sp>
    <xdr:clientData/>
  </xdr:twoCellAnchor>
  <xdr:twoCellAnchor>
    <xdr:from>
      <xdr:col>11</xdr:col>
      <xdr:colOff>142474</xdr:colOff>
      <xdr:row>3</xdr:row>
      <xdr:rowOff>403964</xdr:rowOff>
    </xdr:from>
    <xdr:to>
      <xdr:col>13</xdr:col>
      <xdr:colOff>237740</xdr:colOff>
      <xdr:row>5</xdr:row>
      <xdr:rowOff>121911</xdr:rowOff>
    </xdr:to>
    <xdr:sp macro="" textlink="">
      <xdr:nvSpPr>
        <xdr:cNvPr id="10" name="Freeform: Shape 9">
          <a:extLst>
            <a:ext uri="{FF2B5EF4-FFF2-40B4-BE49-F238E27FC236}">
              <a16:creationId xmlns:a16="http://schemas.microsoft.com/office/drawing/2014/main" id="{00000000-0008-0000-0800-00000A000000}"/>
            </a:ext>
          </a:extLst>
        </xdr:cNvPr>
        <xdr:cNvSpPr/>
      </xdr:nvSpPr>
      <xdr:spPr>
        <a:xfrm>
          <a:off x="11175599" y="1086589"/>
          <a:ext cx="936641" cy="749822"/>
        </a:xfrm>
        <a:custGeom>
          <a:avLst/>
          <a:gdLst>
            <a:gd name="connsiteX0" fmla="*/ 0 w 1104900"/>
            <a:gd name="connsiteY0" fmla="*/ 0 h 810986"/>
            <a:gd name="connsiteX1" fmla="*/ 299357 w 1104900"/>
            <a:gd name="connsiteY1" fmla="*/ 299358 h 810986"/>
            <a:gd name="connsiteX2" fmla="*/ 794657 w 1104900"/>
            <a:gd name="connsiteY2" fmla="*/ 685800 h 810986"/>
            <a:gd name="connsiteX3" fmla="*/ 1104900 w 1104900"/>
            <a:gd name="connsiteY3" fmla="*/ 810986 h 810986"/>
            <a:gd name="connsiteX4" fmla="*/ 27214 w 1104900"/>
            <a:gd name="connsiteY4" fmla="*/ 794658 h 810986"/>
            <a:gd name="connsiteX5" fmla="*/ 0 w 1104900"/>
            <a:gd name="connsiteY5" fmla="*/ 0 h 810986"/>
            <a:gd name="connsiteX0" fmla="*/ 0 w 1104900"/>
            <a:gd name="connsiteY0" fmla="*/ 0 h 810986"/>
            <a:gd name="connsiteX1" fmla="*/ 299357 w 1104900"/>
            <a:gd name="connsiteY1" fmla="*/ 299358 h 810986"/>
            <a:gd name="connsiteX2" fmla="*/ 794657 w 1104900"/>
            <a:gd name="connsiteY2" fmla="*/ 685800 h 810986"/>
            <a:gd name="connsiteX3" fmla="*/ 1104900 w 1104900"/>
            <a:gd name="connsiteY3" fmla="*/ 810986 h 810986"/>
            <a:gd name="connsiteX4" fmla="*/ 6888 w 1104900"/>
            <a:gd name="connsiteY4" fmla="*/ 798657 h 810986"/>
            <a:gd name="connsiteX5" fmla="*/ 0 w 1104900"/>
            <a:gd name="connsiteY5" fmla="*/ 0 h 810986"/>
            <a:gd name="connsiteX0" fmla="*/ 0 w 1104900"/>
            <a:gd name="connsiteY0" fmla="*/ 0 h 810986"/>
            <a:gd name="connsiteX1" fmla="*/ 279032 w 1104900"/>
            <a:gd name="connsiteY1" fmla="*/ 391322 h 810986"/>
            <a:gd name="connsiteX2" fmla="*/ 794657 w 1104900"/>
            <a:gd name="connsiteY2" fmla="*/ 685800 h 810986"/>
            <a:gd name="connsiteX3" fmla="*/ 1104900 w 1104900"/>
            <a:gd name="connsiteY3" fmla="*/ 810986 h 810986"/>
            <a:gd name="connsiteX4" fmla="*/ 6888 w 1104900"/>
            <a:gd name="connsiteY4" fmla="*/ 798657 h 810986"/>
            <a:gd name="connsiteX5" fmla="*/ 0 w 1104900"/>
            <a:gd name="connsiteY5" fmla="*/ 0 h 810986"/>
            <a:gd name="connsiteX0" fmla="*/ 0 w 1104900"/>
            <a:gd name="connsiteY0" fmla="*/ 0 h 810986"/>
            <a:gd name="connsiteX1" fmla="*/ 279032 w 1104900"/>
            <a:gd name="connsiteY1" fmla="*/ 391322 h 810986"/>
            <a:gd name="connsiteX2" fmla="*/ 794657 w 1104900"/>
            <a:gd name="connsiteY2" fmla="*/ 685800 h 810986"/>
            <a:gd name="connsiteX3" fmla="*/ 1104900 w 1104900"/>
            <a:gd name="connsiteY3" fmla="*/ 810986 h 810986"/>
            <a:gd name="connsiteX4" fmla="*/ 6888 w 1104900"/>
            <a:gd name="connsiteY4" fmla="*/ 798657 h 810986"/>
            <a:gd name="connsiteX5" fmla="*/ 0 w 1104900"/>
            <a:gd name="connsiteY5" fmla="*/ 0 h 810986"/>
            <a:gd name="connsiteX0" fmla="*/ 0 w 1104900"/>
            <a:gd name="connsiteY0" fmla="*/ 0 h 810986"/>
            <a:gd name="connsiteX1" fmla="*/ 279032 w 1104900"/>
            <a:gd name="connsiteY1" fmla="*/ 391322 h 810986"/>
            <a:gd name="connsiteX2" fmla="*/ 794657 w 1104900"/>
            <a:gd name="connsiteY2" fmla="*/ 685800 h 810986"/>
            <a:gd name="connsiteX3" fmla="*/ 1104900 w 1104900"/>
            <a:gd name="connsiteY3" fmla="*/ 810986 h 810986"/>
            <a:gd name="connsiteX4" fmla="*/ 6888 w 1104900"/>
            <a:gd name="connsiteY4" fmla="*/ 798657 h 810986"/>
            <a:gd name="connsiteX5" fmla="*/ 0 w 1104900"/>
            <a:gd name="connsiteY5" fmla="*/ 0 h 810986"/>
            <a:gd name="connsiteX0" fmla="*/ 0 w 1104900"/>
            <a:gd name="connsiteY0" fmla="*/ 0 h 810986"/>
            <a:gd name="connsiteX1" fmla="*/ 279032 w 1104900"/>
            <a:gd name="connsiteY1" fmla="*/ 391322 h 810986"/>
            <a:gd name="connsiteX2" fmla="*/ 733680 w 1104900"/>
            <a:gd name="connsiteY2" fmla="*/ 689798 h 810986"/>
            <a:gd name="connsiteX3" fmla="*/ 1104900 w 1104900"/>
            <a:gd name="connsiteY3" fmla="*/ 810986 h 810986"/>
            <a:gd name="connsiteX4" fmla="*/ 6888 w 1104900"/>
            <a:gd name="connsiteY4" fmla="*/ 798657 h 810986"/>
            <a:gd name="connsiteX5" fmla="*/ 0 w 1104900"/>
            <a:gd name="connsiteY5" fmla="*/ 0 h 810986"/>
            <a:gd name="connsiteX0" fmla="*/ 0 w 1104900"/>
            <a:gd name="connsiteY0" fmla="*/ 0 h 810986"/>
            <a:gd name="connsiteX1" fmla="*/ 279032 w 1104900"/>
            <a:gd name="connsiteY1" fmla="*/ 391322 h 810986"/>
            <a:gd name="connsiteX2" fmla="*/ 733680 w 1104900"/>
            <a:gd name="connsiteY2" fmla="*/ 689798 h 810986"/>
            <a:gd name="connsiteX3" fmla="*/ 1104900 w 1104900"/>
            <a:gd name="connsiteY3" fmla="*/ 810986 h 810986"/>
            <a:gd name="connsiteX4" fmla="*/ 6888 w 1104900"/>
            <a:gd name="connsiteY4" fmla="*/ 798657 h 810986"/>
            <a:gd name="connsiteX5" fmla="*/ 0 w 1104900"/>
            <a:gd name="connsiteY5" fmla="*/ 0 h 810986"/>
            <a:gd name="connsiteX0" fmla="*/ 0 w 1104900"/>
            <a:gd name="connsiteY0" fmla="*/ 0 h 810986"/>
            <a:gd name="connsiteX1" fmla="*/ 279032 w 1104900"/>
            <a:gd name="connsiteY1" fmla="*/ 391322 h 810986"/>
            <a:gd name="connsiteX2" fmla="*/ 733680 w 1104900"/>
            <a:gd name="connsiteY2" fmla="*/ 689798 h 810986"/>
            <a:gd name="connsiteX3" fmla="*/ 1104900 w 1104900"/>
            <a:gd name="connsiteY3" fmla="*/ 810986 h 810986"/>
            <a:gd name="connsiteX4" fmla="*/ 6888 w 1104900"/>
            <a:gd name="connsiteY4" fmla="*/ 798657 h 810986"/>
            <a:gd name="connsiteX5" fmla="*/ 0 w 1104900"/>
            <a:gd name="connsiteY5" fmla="*/ 0 h 810986"/>
            <a:gd name="connsiteX0" fmla="*/ 0 w 1104900"/>
            <a:gd name="connsiteY0" fmla="*/ 0 h 810986"/>
            <a:gd name="connsiteX1" fmla="*/ 279032 w 1104900"/>
            <a:gd name="connsiteY1" fmla="*/ 391322 h 810986"/>
            <a:gd name="connsiteX2" fmla="*/ 733680 w 1104900"/>
            <a:gd name="connsiteY2" fmla="*/ 689798 h 810986"/>
            <a:gd name="connsiteX3" fmla="*/ 1104900 w 1104900"/>
            <a:gd name="connsiteY3" fmla="*/ 810986 h 810986"/>
            <a:gd name="connsiteX4" fmla="*/ 6888 w 1104900"/>
            <a:gd name="connsiteY4" fmla="*/ 798657 h 810986"/>
            <a:gd name="connsiteX5" fmla="*/ 0 w 1104900"/>
            <a:gd name="connsiteY5" fmla="*/ 0 h 8109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104900" h="810986">
              <a:moveTo>
                <a:pt x="0" y="0"/>
              </a:moveTo>
              <a:cubicBezTo>
                <a:pt x="93011" y="130441"/>
                <a:pt x="169760" y="260881"/>
                <a:pt x="279032" y="391322"/>
              </a:cubicBezTo>
              <a:cubicBezTo>
                <a:pt x="446842" y="553457"/>
                <a:pt x="533349" y="595638"/>
                <a:pt x="733680" y="689798"/>
              </a:cubicBezTo>
              <a:cubicBezTo>
                <a:pt x="918397" y="766181"/>
                <a:pt x="981160" y="770590"/>
                <a:pt x="1104900" y="810986"/>
              </a:cubicBezTo>
              <a:lnTo>
                <a:pt x="6888" y="798657"/>
              </a:lnTo>
              <a:lnTo>
                <a:pt x="0" y="0"/>
              </a:lnTo>
              <a:close/>
            </a:path>
          </a:pathLst>
        </a:cu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AU" sz="1100"/>
        </a:p>
      </xdr:txBody>
    </xdr:sp>
    <xdr:clientData/>
  </xdr:twoCellAnchor>
  <xdr:twoCellAnchor>
    <xdr:from>
      <xdr:col>1</xdr:col>
      <xdr:colOff>92075</xdr:colOff>
      <xdr:row>23</xdr:row>
      <xdr:rowOff>0</xdr:rowOff>
    </xdr:from>
    <xdr:to>
      <xdr:col>1</xdr:col>
      <xdr:colOff>2124075</xdr:colOff>
      <xdr:row>28</xdr:row>
      <xdr:rowOff>54769</xdr:rowOff>
    </xdr:to>
    <xdr:sp macro="" textlink="">
      <xdr:nvSpPr>
        <xdr:cNvPr id="56" name="TextBox 21">
          <a:extLst>
            <a:ext uri="{FF2B5EF4-FFF2-40B4-BE49-F238E27FC236}">
              <a16:creationId xmlns:a16="http://schemas.microsoft.com/office/drawing/2014/main" id="{00000000-0008-0000-0800-000038000000}"/>
            </a:ext>
          </a:extLst>
        </xdr:cNvPr>
        <xdr:cNvSpPr txBox="1"/>
      </xdr:nvSpPr>
      <xdr:spPr>
        <a:xfrm>
          <a:off x="1199356" y="10796588"/>
          <a:ext cx="2032000" cy="1307306"/>
        </a:xfrm>
        <a:prstGeom prst="rect">
          <a:avLst/>
        </a:prstGeom>
        <a:noFill/>
        <a:ln>
          <a:no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en-AU" sz="1400" b="0">
            <a:solidFill>
              <a:schemeClr val="tx1">
                <a:lumMod val="50000"/>
                <a:lumOff val="50000"/>
              </a:schemeClr>
            </a:solidFill>
          </a:endParaRPr>
        </a:p>
      </xdr:txBody>
    </xdr:sp>
    <xdr:clientData/>
  </xdr:twoCellAnchor>
  <xdr:twoCellAnchor>
    <xdr:from>
      <xdr:col>1</xdr:col>
      <xdr:colOff>0</xdr:colOff>
      <xdr:row>18</xdr:row>
      <xdr:rowOff>504332</xdr:rowOff>
    </xdr:from>
    <xdr:to>
      <xdr:col>1</xdr:col>
      <xdr:colOff>2288139</xdr:colOff>
      <xdr:row>21</xdr:row>
      <xdr:rowOff>95249</xdr:rowOff>
    </xdr:to>
    <xdr:sp macro="" textlink="">
      <xdr:nvSpPr>
        <xdr:cNvPr id="44" name="Freeform 5">
          <a:extLst>
            <a:ext uri="{FF2B5EF4-FFF2-40B4-BE49-F238E27FC236}">
              <a16:creationId xmlns:a16="http://schemas.microsoft.com/office/drawing/2014/main" id="{00000000-0008-0000-0800-00002C000000}"/>
            </a:ext>
          </a:extLst>
        </xdr:cNvPr>
        <xdr:cNvSpPr/>
      </xdr:nvSpPr>
      <xdr:spPr>
        <a:xfrm>
          <a:off x="420688" y="7521082"/>
          <a:ext cx="2288139" cy="797417"/>
        </a:xfrm>
        <a:custGeom>
          <a:avLst/>
          <a:gdLst>
            <a:gd name="connsiteX0" fmla="*/ 654469 w 1810234"/>
            <a:gd name="connsiteY0" fmla="*/ 0 h 775151"/>
            <a:gd name="connsiteX1" fmla="*/ 0 w 1810234"/>
            <a:gd name="connsiteY1" fmla="*/ 556994 h 775151"/>
            <a:gd name="connsiteX2" fmla="*/ 1350713 w 1810234"/>
            <a:gd name="connsiteY2" fmla="*/ 775151 h 775151"/>
            <a:gd name="connsiteX3" fmla="*/ 1810234 w 1810234"/>
            <a:gd name="connsiteY3" fmla="*/ 626619 h 775151"/>
            <a:gd name="connsiteX4" fmla="*/ 1308938 w 1810234"/>
            <a:gd name="connsiteY4" fmla="*/ 0 h 775151"/>
            <a:gd name="connsiteX5" fmla="*/ 654469 w 1810234"/>
            <a:gd name="connsiteY5" fmla="*/ 0 h 775151"/>
            <a:gd name="connsiteX0" fmla="*/ 654469 w 1810234"/>
            <a:gd name="connsiteY0" fmla="*/ 55700 h 830851"/>
            <a:gd name="connsiteX1" fmla="*/ 0 w 1810234"/>
            <a:gd name="connsiteY1" fmla="*/ 612694 h 830851"/>
            <a:gd name="connsiteX2" fmla="*/ 1350713 w 1810234"/>
            <a:gd name="connsiteY2" fmla="*/ 830851 h 830851"/>
            <a:gd name="connsiteX3" fmla="*/ 1810234 w 1810234"/>
            <a:gd name="connsiteY3" fmla="*/ 682319 h 830851"/>
            <a:gd name="connsiteX4" fmla="*/ 1415696 w 1810234"/>
            <a:gd name="connsiteY4" fmla="*/ 0 h 830851"/>
            <a:gd name="connsiteX5" fmla="*/ 1308938 w 1810234"/>
            <a:gd name="connsiteY5" fmla="*/ 55700 h 830851"/>
            <a:gd name="connsiteX6" fmla="*/ 654469 w 1810234"/>
            <a:gd name="connsiteY6" fmla="*/ 55700 h 830851"/>
            <a:gd name="connsiteX0" fmla="*/ 654469 w 1810234"/>
            <a:gd name="connsiteY0" fmla="*/ 69625 h 844776"/>
            <a:gd name="connsiteX1" fmla="*/ 0 w 1810234"/>
            <a:gd name="connsiteY1" fmla="*/ 626619 h 844776"/>
            <a:gd name="connsiteX2" fmla="*/ 1350713 w 1810234"/>
            <a:gd name="connsiteY2" fmla="*/ 844776 h 844776"/>
            <a:gd name="connsiteX3" fmla="*/ 1810234 w 1810234"/>
            <a:gd name="connsiteY3" fmla="*/ 696244 h 844776"/>
            <a:gd name="connsiteX4" fmla="*/ 1378563 w 1810234"/>
            <a:gd name="connsiteY4" fmla="*/ 0 h 844776"/>
            <a:gd name="connsiteX5" fmla="*/ 1308938 w 1810234"/>
            <a:gd name="connsiteY5" fmla="*/ 69625 h 844776"/>
            <a:gd name="connsiteX6" fmla="*/ 654469 w 1810234"/>
            <a:gd name="connsiteY6" fmla="*/ 69625 h 844776"/>
            <a:gd name="connsiteX0" fmla="*/ 654469 w 1810234"/>
            <a:gd name="connsiteY0" fmla="*/ 69625 h 844776"/>
            <a:gd name="connsiteX1" fmla="*/ 0 w 1810234"/>
            <a:gd name="connsiteY1" fmla="*/ 626619 h 844776"/>
            <a:gd name="connsiteX2" fmla="*/ 1350713 w 1810234"/>
            <a:gd name="connsiteY2" fmla="*/ 844776 h 844776"/>
            <a:gd name="connsiteX3" fmla="*/ 1810234 w 1810234"/>
            <a:gd name="connsiteY3" fmla="*/ 696244 h 844776"/>
            <a:gd name="connsiteX4" fmla="*/ 1378563 w 1810234"/>
            <a:gd name="connsiteY4" fmla="*/ 0 h 844776"/>
            <a:gd name="connsiteX5" fmla="*/ 1308938 w 1810234"/>
            <a:gd name="connsiteY5" fmla="*/ 69625 h 844776"/>
            <a:gd name="connsiteX6" fmla="*/ 654469 w 1810234"/>
            <a:gd name="connsiteY6" fmla="*/ 69625 h 844776"/>
            <a:gd name="connsiteX0" fmla="*/ 654469 w 1810234"/>
            <a:gd name="connsiteY0" fmla="*/ 29143 h 804294"/>
            <a:gd name="connsiteX1" fmla="*/ 0 w 1810234"/>
            <a:gd name="connsiteY1" fmla="*/ 586137 h 804294"/>
            <a:gd name="connsiteX2" fmla="*/ 1350713 w 1810234"/>
            <a:gd name="connsiteY2" fmla="*/ 804294 h 804294"/>
            <a:gd name="connsiteX3" fmla="*/ 1810234 w 1810234"/>
            <a:gd name="connsiteY3" fmla="*/ 655762 h 804294"/>
            <a:gd name="connsiteX4" fmla="*/ 1385706 w 1810234"/>
            <a:gd name="connsiteY4" fmla="*/ 0 h 804294"/>
            <a:gd name="connsiteX5" fmla="*/ 1308938 w 1810234"/>
            <a:gd name="connsiteY5" fmla="*/ 29143 h 804294"/>
            <a:gd name="connsiteX6" fmla="*/ 654469 w 1810234"/>
            <a:gd name="connsiteY6" fmla="*/ 29143 h 804294"/>
            <a:gd name="connsiteX0" fmla="*/ 654469 w 1810234"/>
            <a:gd name="connsiteY0" fmla="*/ 50574 h 825725"/>
            <a:gd name="connsiteX1" fmla="*/ 0 w 1810234"/>
            <a:gd name="connsiteY1" fmla="*/ 607568 h 825725"/>
            <a:gd name="connsiteX2" fmla="*/ 1350713 w 1810234"/>
            <a:gd name="connsiteY2" fmla="*/ 825725 h 825725"/>
            <a:gd name="connsiteX3" fmla="*/ 1810234 w 1810234"/>
            <a:gd name="connsiteY3" fmla="*/ 677193 h 825725"/>
            <a:gd name="connsiteX4" fmla="*/ 1471431 w 1810234"/>
            <a:gd name="connsiteY4" fmla="*/ 0 h 825725"/>
            <a:gd name="connsiteX5" fmla="*/ 1308938 w 1810234"/>
            <a:gd name="connsiteY5" fmla="*/ 50574 h 825725"/>
            <a:gd name="connsiteX6" fmla="*/ 654469 w 1810234"/>
            <a:gd name="connsiteY6" fmla="*/ 50574 h 825725"/>
            <a:gd name="connsiteX0" fmla="*/ 654469 w 1810234"/>
            <a:gd name="connsiteY0" fmla="*/ 50574 h 825725"/>
            <a:gd name="connsiteX1" fmla="*/ 0 w 1810234"/>
            <a:gd name="connsiteY1" fmla="*/ 607568 h 825725"/>
            <a:gd name="connsiteX2" fmla="*/ 1350713 w 1810234"/>
            <a:gd name="connsiteY2" fmla="*/ 825725 h 825725"/>
            <a:gd name="connsiteX3" fmla="*/ 1810234 w 1810234"/>
            <a:gd name="connsiteY3" fmla="*/ 677193 h 825725"/>
            <a:gd name="connsiteX4" fmla="*/ 1471431 w 1810234"/>
            <a:gd name="connsiteY4" fmla="*/ 0 h 825725"/>
            <a:gd name="connsiteX5" fmla="*/ 1308938 w 1810234"/>
            <a:gd name="connsiteY5" fmla="*/ 50574 h 825725"/>
            <a:gd name="connsiteX6" fmla="*/ 654469 w 1810234"/>
            <a:gd name="connsiteY6" fmla="*/ 50574 h 825725"/>
            <a:gd name="connsiteX0" fmla="*/ 654469 w 1924534"/>
            <a:gd name="connsiteY0" fmla="*/ 50574 h 825725"/>
            <a:gd name="connsiteX1" fmla="*/ 0 w 1924534"/>
            <a:gd name="connsiteY1" fmla="*/ 607568 h 825725"/>
            <a:gd name="connsiteX2" fmla="*/ 1350713 w 1924534"/>
            <a:gd name="connsiteY2" fmla="*/ 825725 h 825725"/>
            <a:gd name="connsiteX3" fmla="*/ 1924534 w 1924534"/>
            <a:gd name="connsiteY3" fmla="*/ 496218 h 825725"/>
            <a:gd name="connsiteX4" fmla="*/ 1471431 w 1924534"/>
            <a:gd name="connsiteY4" fmla="*/ 0 h 825725"/>
            <a:gd name="connsiteX5" fmla="*/ 1308938 w 1924534"/>
            <a:gd name="connsiteY5" fmla="*/ 50574 h 825725"/>
            <a:gd name="connsiteX6" fmla="*/ 654469 w 1924534"/>
            <a:gd name="connsiteY6" fmla="*/ 50574 h 825725"/>
            <a:gd name="connsiteX0" fmla="*/ 654469 w 1924534"/>
            <a:gd name="connsiteY0" fmla="*/ 50574 h 825725"/>
            <a:gd name="connsiteX1" fmla="*/ 0 w 1924534"/>
            <a:gd name="connsiteY1" fmla="*/ 607568 h 825725"/>
            <a:gd name="connsiteX2" fmla="*/ 1350713 w 1924534"/>
            <a:gd name="connsiteY2" fmla="*/ 825725 h 825725"/>
            <a:gd name="connsiteX3" fmla="*/ 1924534 w 1924534"/>
            <a:gd name="connsiteY3" fmla="*/ 496218 h 825725"/>
            <a:gd name="connsiteX4" fmla="*/ 1471431 w 1924534"/>
            <a:gd name="connsiteY4" fmla="*/ 0 h 825725"/>
            <a:gd name="connsiteX5" fmla="*/ 1308938 w 1924534"/>
            <a:gd name="connsiteY5" fmla="*/ 50574 h 825725"/>
            <a:gd name="connsiteX6" fmla="*/ 654469 w 1924534"/>
            <a:gd name="connsiteY6" fmla="*/ 50574 h 825725"/>
            <a:gd name="connsiteX0" fmla="*/ 654469 w 1924534"/>
            <a:gd name="connsiteY0" fmla="*/ 50574 h 825725"/>
            <a:gd name="connsiteX1" fmla="*/ 0 w 1924534"/>
            <a:gd name="connsiteY1" fmla="*/ 607568 h 825725"/>
            <a:gd name="connsiteX2" fmla="*/ 1350713 w 1924534"/>
            <a:gd name="connsiteY2" fmla="*/ 825725 h 825725"/>
            <a:gd name="connsiteX3" fmla="*/ 1924534 w 1924534"/>
            <a:gd name="connsiteY3" fmla="*/ 496218 h 825725"/>
            <a:gd name="connsiteX4" fmla="*/ 1471431 w 1924534"/>
            <a:gd name="connsiteY4" fmla="*/ 0 h 825725"/>
            <a:gd name="connsiteX5" fmla="*/ 1308938 w 1924534"/>
            <a:gd name="connsiteY5" fmla="*/ 50574 h 825725"/>
            <a:gd name="connsiteX6" fmla="*/ 654469 w 1924534"/>
            <a:gd name="connsiteY6" fmla="*/ 50574 h 825725"/>
            <a:gd name="connsiteX0" fmla="*/ 654469 w 1924534"/>
            <a:gd name="connsiteY0" fmla="*/ 50574 h 825725"/>
            <a:gd name="connsiteX1" fmla="*/ 0 w 1924534"/>
            <a:gd name="connsiteY1" fmla="*/ 607568 h 825725"/>
            <a:gd name="connsiteX2" fmla="*/ 1350713 w 1924534"/>
            <a:gd name="connsiteY2" fmla="*/ 825725 h 825725"/>
            <a:gd name="connsiteX3" fmla="*/ 1924534 w 1924534"/>
            <a:gd name="connsiteY3" fmla="*/ 496218 h 825725"/>
            <a:gd name="connsiteX4" fmla="*/ 1471431 w 1924534"/>
            <a:gd name="connsiteY4" fmla="*/ 0 h 825725"/>
            <a:gd name="connsiteX5" fmla="*/ 1323225 w 1924534"/>
            <a:gd name="connsiteY5" fmla="*/ 79149 h 825725"/>
            <a:gd name="connsiteX6" fmla="*/ 654469 w 1924534"/>
            <a:gd name="connsiteY6" fmla="*/ 50574 h 82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924534" h="825725">
              <a:moveTo>
                <a:pt x="654469" y="50574"/>
              </a:moveTo>
              <a:lnTo>
                <a:pt x="0" y="607568"/>
              </a:lnTo>
              <a:lnTo>
                <a:pt x="1350713" y="825725"/>
              </a:lnTo>
              <a:lnTo>
                <a:pt x="1924534" y="496218"/>
              </a:lnTo>
              <a:cubicBezTo>
                <a:pt x="1789329" y="354594"/>
                <a:pt x="1589968" y="148769"/>
                <a:pt x="1471431" y="0"/>
              </a:cubicBezTo>
              <a:lnTo>
                <a:pt x="1323225" y="79149"/>
              </a:lnTo>
              <a:lnTo>
                <a:pt x="654469" y="50574"/>
              </a:lnTo>
              <a:close/>
            </a:path>
          </a:pathLst>
        </a:custGeom>
        <a:gradFill flip="none" rotWithShape="1">
          <a:gsLst>
            <a:gs pos="0">
              <a:schemeClr val="bg1">
                <a:lumMod val="50000"/>
                <a:tint val="66000"/>
                <a:satMod val="160000"/>
              </a:schemeClr>
            </a:gs>
            <a:gs pos="50000">
              <a:schemeClr val="bg1">
                <a:lumMod val="50000"/>
                <a:tint val="44500"/>
                <a:satMod val="160000"/>
              </a:schemeClr>
            </a:gs>
            <a:gs pos="100000">
              <a:schemeClr val="bg1">
                <a:lumMod val="50000"/>
                <a:tint val="23500"/>
                <a:satMod val="160000"/>
              </a:schemeClr>
            </a:gs>
          </a:gsLst>
          <a:lin ang="13500000" scaled="1"/>
          <a:tileRect/>
        </a:gradFill>
      </xdr:spPr>
      <xdr:style>
        <a:lnRef idx="1">
          <a:schemeClr val="dk1"/>
        </a:lnRef>
        <a:fillRef idx="3">
          <a:schemeClr val="dk1"/>
        </a:fillRef>
        <a:effectRef idx="2">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xdr:col>
      <xdr:colOff>499100</xdr:colOff>
      <xdr:row>19</xdr:row>
      <xdr:rowOff>131801</xdr:rowOff>
    </xdr:from>
    <xdr:to>
      <xdr:col>1</xdr:col>
      <xdr:colOff>1507558</xdr:colOff>
      <xdr:row>20</xdr:row>
      <xdr:rowOff>236384</xdr:rowOff>
    </xdr:to>
    <xdr:sp macro="" textlink="">
      <xdr:nvSpPr>
        <xdr:cNvPr id="55" name="TextBox 20">
          <a:extLst>
            <a:ext uri="{FF2B5EF4-FFF2-40B4-BE49-F238E27FC236}">
              <a16:creationId xmlns:a16="http://schemas.microsoft.com/office/drawing/2014/main" id="{00000000-0008-0000-0800-000037000000}"/>
            </a:ext>
          </a:extLst>
        </xdr:cNvPr>
        <xdr:cNvSpPr txBox="1"/>
      </xdr:nvSpPr>
      <xdr:spPr>
        <a:xfrm rot="493137">
          <a:off x="921513" y="9019040"/>
          <a:ext cx="1008458" cy="609822"/>
        </a:xfrm>
        <a:prstGeom prst="rect">
          <a:avLst/>
        </a:prstGeom>
        <a:noFill/>
        <a:ln>
          <a:no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AU" sz="1600" b="1">
              <a:solidFill>
                <a:schemeClr val="tx1">
                  <a:lumMod val="65000"/>
                  <a:lumOff val="35000"/>
                </a:schemeClr>
              </a:solidFill>
            </a:rPr>
            <a:t>PROJECT </a:t>
          </a:r>
        </a:p>
        <a:p>
          <a:r>
            <a:rPr lang="en-AU" sz="1600" b="1">
              <a:solidFill>
                <a:schemeClr val="tx1">
                  <a:lumMod val="65000"/>
                  <a:lumOff val="35000"/>
                </a:schemeClr>
              </a:solidFill>
            </a:rPr>
            <a:t>SUCCESS</a:t>
          </a:r>
          <a:endParaRPr lang="en-AU" sz="1600">
            <a:solidFill>
              <a:schemeClr val="tx1">
                <a:lumMod val="65000"/>
                <a:lumOff val="35000"/>
              </a:schemeClr>
            </a:solidFill>
          </a:endParaRPr>
        </a:p>
      </xdr:txBody>
    </xdr:sp>
    <xdr:clientData/>
  </xdr:twoCellAnchor>
  <xdr:twoCellAnchor>
    <xdr:from>
      <xdr:col>5</xdr:col>
      <xdr:colOff>3496002</xdr:colOff>
      <xdr:row>3</xdr:row>
      <xdr:rowOff>807826</xdr:rowOff>
    </xdr:from>
    <xdr:to>
      <xdr:col>12</xdr:col>
      <xdr:colOff>108771</xdr:colOff>
      <xdr:row>5</xdr:row>
      <xdr:rowOff>184269</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8202940" y="1887326"/>
          <a:ext cx="3581894" cy="408318"/>
          <a:chOff x="12423476" y="7219709"/>
          <a:chExt cx="6344370" cy="668993"/>
        </a:xfrm>
      </xdr:grpSpPr>
      <xdr:cxnSp macro="">
        <xdr:nvCxnSpPr>
          <xdr:cNvPr id="38" name="Straight Connector 37">
            <a:extLst>
              <a:ext uri="{FF2B5EF4-FFF2-40B4-BE49-F238E27FC236}">
                <a16:creationId xmlns:a16="http://schemas.microsoft.com/office/drawing/2014/main" id="{00000000-0008-0000-0800-000026000000}"/>
              </a:ext>
            </a:extLst>
          </xdr:cNvPr>
          <xdr:cNvCxnSpPr>
            <a:cxnSpLocks/>
          </xdr:cNvCxnSpPr>
        </xdr:nvCxnSpPr>
        <xdr:spPr>
          <a:xfrm>
            <a:off x="13070480" y="7855872"/>
            <a:ext cx="0" cy="0"/>
          </a:xfrm>
          <a:prstGeom prst="line">
            <a:avLst/>
          </a:prstGeom>
        </xdr:spPr>
        <xdr:style>
          <a:lnRef idx="2">
            <a:schemeClr val="accent1"/>
          </a:lnRef>
          <a:fillRef idx="0">
            <a:schemeClr val="accent1"/>
          </a:fillRef>
          <a:effectRef idx="1">
            <a:schemeClr val="accent1"/>
          </a:effectRef>
          <a:fontRef idx="minor">
            <a:schemeClr val="tx1"/>
          </a:fontRef>
        </xdr:style>
      </xdr:cxnSp>
      <xdr:sp macro="" textlink="">
        <xdr:nvSpPr>
          <xdr:cNvPr id="46" name="Rectangle 45">
            <a:extLst>
              <a:ext uri="{FF2B5EF4-FFF2-40B4-BE49-F238E27FC236}">
                <a16:creationId xmlns:a16="http://schemas.microsoft.com/office/drawing/2014/main" id="{00000000-0008-0000-0800-00002E000000}"/>
              </a:ext>
            </a:extLst>
          </xdr:cNvPr>
          <xdr:cNvSpPr/>
        </xdr:nvSpPr>
        <xdr:spPr>
          <a:xfrm>
            <a:off x="12423476" y="7517022"/>
            <a:ext cx="1566964" cy="37168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AU" sz="1000" b="0">
                <a:ln w="0"/>
                <a:solidFill>
                  <a:sysClr val="windowText" lastClr="000000"/>
                </a:solidFill>
                <a:effectLst>
                  <a:outerShdw blurRad="38100" dist="19050" dir="2700000" algn="tl" rotWithShape="0">
                    <a:schemeClr val="dk1">
                      <a:alpha val="40000"/>
                    </a:schemeClr>
                  </a:outerShdw>
                </a:effectLst>
                <a:latin typeface="+mn-lt"/>
              </a:rPr>
              <a:t>Innovators</a:t>
            </a:r>
          </a:p>
        </xdr:txBody>
      </xdr:sp>
      <xdr:sp macro="" textlink="">
        <xdr:nvSpPr>
          <xdr:cNvPr id="47" name="Rectangle 46">
            <a:extLst>
              <a:ext uri="{FF2B5EF4-FFF2-40B4-BE49-F238E27FC236}">
                <a16:creationId xmlns:a16="http://schemas.microsoft.com/office/drawing/2014/main" id="{00000000-0008-0000-0800-00002F000000}"/>
              </a:ext>
            </a:extLst>
          </xdr:cNvPr>
          <xdr:cNvSpPr/>
        </xdr:nvSpPr>
        <xdr:spPr>
          <a:xfrm>
            <a:off x="13909273" y="7255754"/>
            <a:ext cx="1309592" cy="51322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AU" sz="1000" b="0">
                <a:ln w="0"/>
                <a:solidFill>
                  <a:sysClr val="windowText" lastClr="000000"/>
                </a:solidFill>
                <a:effectLst>
                  <a:outerShdw blurRad="38100" dist="19050" dir="2700000" algn="tl" rotWithShape="0">
                    <a:schemeClr val="dk1">
                      <a:alpha val="40000"/>
                    </a:schemeClr>
                  </a:outerShdw>
                </a:effectLst>
                <a:latin typeface="+mn-lt"/>
              </a:rPr>
              <a:t>Early Adopters</a:t>
            </a:r>
          </a:p>
        </xdr:txBody>
      </xdr:sp>
      <xdr:sp macro="" textlink="">
        <xdr:nvSpPr>
          <xdr:cNvPr id="48" name="Rectangle 47">
            <a:extLst>
              <a:ext uri="{FF2B5EF4-FFF2-40B4-BE49-F238E27FC236}">
                <a16:creationId xmlns:a16="http://schemas.microsoft.com/office/drawing/2014/main" id="{00000000-0008-0000-0800-000030000000}"/>
              </a:ext>
            </a:extLst>
          </xdr:cNvPr>
          <xdr:cNvSpPr/>
        </xdr:nvSpPr>
        <xdr:spPr>
          <a:xfrm>
            <a:off x="15243695" y="7222413"/>
            <a:ext cx="1206819" cy="517984"/>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AU" sz="1000" b="0">
                <a:ln w="0"/>
                <a:solidFill>
                  <a:sysClr val="windowText" lastClr="000000"/>
                </a:solidFill>
                <a:effectLst>
                  <a:outerShdw blurRad="38100" dist="19050" dir="2700000" algn="tl" rotWithShape="0">
                    <a:schemeClr val="dk1">
                      <a:alpha val="40000"/>
                    </a:schemeClr>
                  </a:outerShdw>
                </a:effectLst>
                <a:latin typeface="+mn-lt"/>
              </a:rPr>
              <a:t>Early Majority</a:t>
            </a:r>
          </a:p>
        </xdr:txBody>
      </xdr:sp>
      <xdr:sp macro="" textlink="">
        <xdr:nvSpPr>
          <xdr:cNvPr id="49" name="Rectangle 48">
            <a:extLst>
              <a:ext uri="{FF2B5EF4-FFF2-40B4-BE49-F238E27FC236}">
                <a16:creationId xmlns:a16="http://schemas.microsoft.com/office/drawing/2014/main" id="{00000000-0008-0000-0800-000031000000}"/>
              </a:ext>
            </a:extLst>
          </xdr:cNvPr>
          <xdr:cNvSpPr/>
        </xdr:nvSpPr>
        <xdr:spPr>
          <a:xfrm>
            <a:off x="16418621" y="7219709"/>
            <a:ext cx="1211580" cy="522746"/>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AU" sz="1000" b="0">
                <a:ln w="0"/>
                <a:solidFill>
                  <a:sysClr val="windowText" lastClr="000000"/>
                </a:solidFill>
                <a:effectLst>
                  <a:outerShdw blurRad="38100" dist="19050" dir="2700000" algn="tl" rotWithShape="0">
                    <a:schemeClr val="dk1">
                      <a:alpha val="40000"/>
                    </a:schemeClr>
                  </a:outerShdw>
                </a:effectLst>
                <a:latin typeface="+mn-lt"/>
              </a:rPr>
              <a:t>Late Majority</a:t>
            </a:r>
          </a:p>
        </xdr:txBody>
      </xdr:sp>
      <xdr:sp macro="" textlink="">
        <xdr:nvSpPr>
          <xdr:cNvPr id="50" name="Rectangle 49">
            <a:extLst>
              <a:ext uri="{FF2B5EF4-FFF2-40B4-BE49-F238E27FC236}">
                <a16:creationId xmlns:a16="http://schemas.microsoft.com/office/drawing/2014/main" id="{00000000-0008-0000-0800-000032000000}"/>
              </a:ext>
            </a:extLst>
          </xdr:cNvPr>
          <xdr:cNvSpPr/>
        </xdr:nvSpPr>
        <xdr:spPr>
          <a:xfrm>
            <a:off x="17556267" y="7310711"/>
            <a:ext cx="1211579" cy="522746"/>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AU" sz="1000" b="0">
                <a:ln w="0"/>
                <a:solidFill>
                  <a:sysClr val="windowText" lastClr="000000"/>
                </a:solidFill>
                <a:effectLst>
                  <a:outerShdw blurRad="38100" dist="19050" dir="2700000" algn="tl" rotWithShape="0">
                    <a:schemeClr val="dk1">
                      <a:alpha val="40000"/>
                    </a:schemeClr>
                  </a:outerShdw>
                </a:effectLst>
                <a:latin typeface="+mn-lt"/>
              </a:rPr>
              <a:t>Laggards</a:t>
            </a:r>
          </a:p>
        </xdr:txBody>
      </xdr:sp>
    </xdr:grpSp>
    <xdr:clientData/>
  </xdr:twoCellAnchor>
  <xdr:twoCellAnchor>
    <xdr:from>
      <xdr:col>1</xdr:col>
      <xdr:colOff>1531992</xdr:colOff>
      <xdr:row>19</xdr:row>
      <xdr:rowOff>84655</xdr:rowOff>
    </xdr:from>
    <xdr:to>
      <xdr:col>1</xdr:col>
      <xdr:colOff>1605905</xdr:colOff>
      <xdr:row>21</xdr:row>
      <xdr:rowOff>95249</xdr:rowOff>
    </xdr:to>
    <xdr:cxnSp macro="">
      <xdr:nvCxnSpPr>
        <xdr:cNvPr id="45" name="Straight Connector 44">
          <a:extLst>
            <a:ext uri="{FF2B5EF4-FFF2-40B4-BE49-F238E27FC236}">
              <a16:creationId xmlns:a16="http://schemas.microsoft.com/office/drawing/2014/main" id="{00000000-0008-0000-0800-00002D000000}"/>
            </a:ext>
          </a:extLst>
        </xdr:cNvPr>
        <xdr:cNvCxnSpPr>
          <a:stCxn id="44" idx="2"/>
        </xdr:cNvCxnSpPr>
      </xdr:nvCxnSpPr>
      <xdr:spPr>
        <a:xfrm flipH="1" flipV="1">
          <a:off x="1952680" y="7609405"/>
          <a:ext cx="73913" cy="70909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809626</xdr:colOff>
      <xdr:row>18</xdr:row>
      <xdr:rowOff>468313</xdr:rowOff>
    </xdr:from>
    <xdr:to>
      <xdr:col>1</xdr:col>
      <xdr:colOff>1739902</xdr:colOff>
      <xdr:row>19</xdr:row>
      <xdr:rowOff>80961</xdr:rowOff>
    </xdr:to>
    <xdr:sp macro="" textlink="">
      <xdr:nvSpPr>
        <xdr:cNvPr id="5" name="Freeform: Shape 4">
          <a:extLst>
            <a:ext uri="{FF2B5EF4-FFF2-40B4-BE49-F238E27FC236}">
              <a16:creationId xmlns:a16="http://schemas.microsoft.com/office/drawing/2014/main" id="{00000000-0008-0000-0800-000005000000}"/>
            </a:ext>
          </a:extLst>
        </xdr:cNvPr>
        <xdr:cNvSpPr/>
      </xdr:nvSpPr>
      <xdr:spPr>
        <a:xfrm>
          <a:off x="1230314" y="8628063"/>
          <a:ext cx="930276" cy="120648"/>
        </a:xfrm>
        <a:custGeom>
          <a:avLst/>
          <a:gdLst>
            <a:gd name="connsiteX0" fmla="*/ 0 w 952500"/>
            <a:gd name="connsiteY0" fmla="*/ 85725 h 133350"/>
            <a:gd name="connsiteX1" fmla="*/ 152400 w 952500"/>
            <a:gd name="connsiteY1" fmla="*/ 0 h 133350"/>
            <a:gd name="connsiteX2" fmla="*/ 952500 w 952500"/>
            <a:gd name="connsiteY2" fmla="*/ 38100 h 133350"/>
            <a:gd name="connsiteX3" fmla="*/ 762000 w 952500"/>
            <a:gd name="connsiteY3" fmla="*/ 133350 h 133350"/>
            <a:gd name="connsiteX4" fmla="*/ 0 w 952500"/>
            <a:gd name="connsiteY4" fmla="*/ 85725 h 1333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52500" h="133350">
              <a:moveTo>
                <a:pt x="0" y="85725"/>
              </a:moveTo>
              <a:lnTo>
                <a:pt x="152400" y="0"/>
              </a:lnTo>
              <a:lnTo>
                <a:pt x="952500" y="38100"/>
              </a:lnTo>
              <a:lnTo>
                <a:pt x="762000" y="133350"/>
              </a:lnTo>
              <a:lnTo>
                <a:pt x="0" y="85725"/>
              </a:lnTo>
              <a:close/>
            </a:path>
          </a:pathLst>
        </a:custGeom>
        <a:ln>
          <a:noFill/>
        </a:ln>
        <a:effectLst/>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n-AU" sz="1100"/>
        </a:p>
      </xdr:txBody>
    </xdr:sp>
    <xdr:clientData/>
  </xdr:twoCellAnchor>
  <xdr:twoCellAnchor>
    <xdr:from>
      <xdr:col>13</xdr:col>
      <xdr:colOff>492125</xdr:colOff>
      <xdr:row>8</xdr:row>
      <xdr:rowOff>15387</xdr:rowOff>
    </xdr:from>
    <xdr:to>
      <xdr:col>16</xdr:col>
      <xdr:colOff>571501</xdr:colOff>
      <xdr:row>11</xdr:row>
      <xdr:rowOff>47625</xdr:rowOff>
    </xdr:to>
    <xdr:sp macro="" textlink="">
      <xdr:nvSpPr>
        <xdr:cNvPr id="51" name="Oval Callout 34">
          <a:extLst>
            <a:ext uri="{FF2B5EF4-FFF2-40B4-BE49-F238E27FC236}">
              <a16:creationId xmlns:a16="http://schemas.microsoft.com/office/drawing/2014/main" id="{00000000-0008-0000-0800-000033000000}"/>
            </a:ext>
          </a:extLst>
        </xdr:cNvPr>
        <xdr:cNvSpPr/>
      </xdr:nvSpPr>
      <xdr:spPr>
        <a:xfrm>
          <a:off x="12366625" y="3746012"/>
          <a:ext cx="1952626" cy="1238738"/>
        </a:xfrm>
        <a:prstGeom prst="wedgeEllipseCallout">
          <a:avLst>
            <a:gd name="adj1" fmla="val -78309"/>
            <a:gd name="adj2" fmla="val -19163"/>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ctr"/>
          <a:r>
            <a:rPr lang="en-AU" sz="1000" baseline="0">
              <a:solidFill>
                <a:srgbClr val="16ACE3"/>
              </a:solidFill>
              <a:latin typeface="Bahnschrift" panose="020B0502040204020203" pitchFamily="34" charset="0"/>
              <a:ea typeface="+mn-ea"/>
              <a:cs typeface="+mn-cs"/>
            </a:rPr>
            <a:t>STEP 5b: select score from dropdown (0=worst to 5=best)</a:t>
          </a:r>
        </a:p>
      </xdr:txBody>
    </xdr:sp>
    <xdr:clientData/>
  </xdr:twoCellAnchor>
  <xdr:twoCellAnchor>
    <xdr:from>
      <xdr:col>6</xdr:col>
      <xdr:colOff>449264</xdr:colOff>
      <xdr:row>31</xdr:row>
      <xdr:rowOff>53066</xdr:rowOff>
    </xdr:from>
    <xdr:to>
      <xdr:col>11</xdr:col>
      <xdr:colOff>920183</xdr:colOff>
      <xdr:row>32</xdr:row>
      <xdr:rowOff>173830</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flipH="1">
          <a:off x="9553577" y="11768816"/>
          <a:ext cx="3241106" cy="303327"/>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rcRect/>
          <a:stretch>
            <a:fillRect/>
          </a:stretch>
        </a:blip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8</xdr:col>
      <xdr:colOff>535783</xdr:colOff>
      <xdr:row>24</xdr:row>
      <xdr:rowOff>54168</xdr:rowOff>
    </xdr:from>
    <xdr:to>
      <xdr:col>10</xdr:col>
      <xdr:colOff>154782</xdr:colOff>
      <xdr:row>26</xdr:row>
      <xdr:rowOff>157164</xdr:rowOff>
    </xdr:to>
    <xdr:pic>
      <xdr:nvPicPr>
        <xdr:cNvPr id="24" name="Picture 23">
          <a:extLst>
            <a:ext uri="{FF2B5EF4-FFF2-40B4-BE49-F238E27FC236}">
              <a16:creationId xmlns:a16="http://schemas.microsoft.com/office/drawing/2014/main" id="{00000000-0008-0000-0800-00001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8227" t="10785" r="4323" b="16580"/>
        <a:stretch/>
      </xdr:blipFill>
      <xdr:spPr>
        <a:xfrm>
          <a:off x="9640096" y="10563418"/>
          <a:ext cx="904874" cy="793559"/>
        </a:xfrm>
        <a:prstGeom prst="rect">
          <a:avLst/>
        </a:prstGeom>
      </xdr:spPr>
    </xdr:pic>
    <xdr:clientData/>
  </xdr:twoCellAnchor>
  <xdr:twoCellAnchor editAs="oneCell">
    <xdr:from>
      <xdr:col>1</xdr:col>
      <xdr:colOff>0</xdr:colOff>
      <xdr:row>0</xdr:row>
      <xdr:rowOff>181181</xdr:rowOff>
    </xdr:from>
    <xdr:to>
      <xdr:col>3</xdr:col>
      <xdr:colOff>1076083</xdr:colOff>
      <xdr:row>2</xdr:row>
      <xdr:rowOff>100905</xdr:rowOff>
    </xdr:to>
    <xdr:pic>
      <xdr:nvPicPr>
        <xdr:cNvPr id="23" name="Picture 22">
          <a:extLst>
            <a:ext uri="{FF2B5EF4-FFF2-40B4-BE49-F238E27FC236}">
              <a16:creationId xmlns:a16="http://schemas.microsoft.com/office/drawing/2014/main" id="{00000000-0008-0000-0800-00001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4813" y="181181"/>
          <a:ext cx="3624020" cy="622193"/>
        </a:xfrm>
        <a:prstGeom prst="rect">
          <a:avLst/>
        </a:prstGeom>
      </xdr:spPr>
    </xdr:pic>
    <xdr:clientData/>
  </xdr:twoCellAnchor>
  <xdr:twoCellAnchor>
    <xdr:from>
      <xdr:col>1</xdr:col>
      <xdr:colOff>242091</xdr:colOff>
      <xdr:row>3</xdr:row>
      <xdr:rowOff>119063</xdr:rowOff>
    </xdr:from>
    <xdr:to>
      <xdr:col>1</xdr:col>
      <xdr:colOff>2218529</xdr:colOff>
      <xdr:row>7</xdr:row>
      <xdr:rowOff>11907</xdr:rowOff>
    </xdr:to>
    <xdr:sp macro="" textlink="">
      <xdr:nvSpPr>
        <xdr:cNvPr id="25" name="Oval Callout 34">
          <a:extLst>
            <a:ext uri="{FF2B5EF4-FFF2-40B4-BE49-F238E27FC236}">
              <a16:creationId xmlns:a16="http://schemas.microsoft.com/office/drawing/2014/main" id="{00000000-0008-0000-0800-000019000000}"/>
            </a:ext>
          </a:extLst>
        </xdr:cNvPr>
        <xdr:cNvSpPr/>
      </xdr:nvSpPr>
      <xdr:spPr>
        <a:xfrm>
          <a:off x="662779" y="801688"/>
          <a:ext cx="1976438" cy="1258094"/>
        </a:xfrm>
        <a:prstGeom prst="wedgeEllipseCallout">
          <a:avLst>
            <a:gd name="adj1" fmla="val 64040"/>
            <a:gd name="adj2" fmla="val 50400"/>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marL="0" indent="0" algn="ctr"/>
          <a:r>
            <a:rPr lang="en-AU" sz="1000" baseline="0">
              <a:solidFill>
                <a:srgbClr val="16ACE3"/>
              </a:solidFill>
              <a:latin typeface="Bahnschrift" panose="020B0502040204020203" pitchFamily="34" charset="0"/>
              <a:ea typeface="+mn-ea"/>
              <a:cs typeface="+mn-cs"/>
            </a:rPr>
            <a:t>This table can help you identify where  WSUD practice can be improved</a:t>
          </a:r>
        </a:p>
      </xdr:txBody>
    </xdr:sp>
    <xdr:clientData/>
  </xdr:twoCellAnchor>
  <xdr:twoCellAnchor>
    <xdr:from>
      <xdr:col>5</xdr:col>
      <xdr:colOff>960437</xdr:colOff>
      <xdr:row>21</xdr:row>
      <xdr:rowOff>218280</xdr:rowOff>
    </xdr:from>
    <xdr:to>
      <xdr:col>5</xdr:col>
      <xdr:colOff>2924970</xdr:colOff>
      <xdr:row>22</xdr:row>
      <xdr:rowOff>174625</xdr:rowOff>
    </xdr:to>
    <xdr:sp macro="" textlink="">
      <xdr:nvSpPr>
        <xdr:cNvPr id="26" name="Oval Callout 34">
          <a:extLst>
            <a:ext uri="{FF2B5EF4-FFF2-40B4-BE49-F238E27FC236}">
              <a16:creationId xmlns:a16="http://schemas.microsoft.com/office/drawing/2014/main" id="{00000000-0008-0000-0800-00001A000000}"/>
            </a:ext>
          </a:extLst>
        </xdr:cNvPr>
        <xdr:cNvSpPr/>
      </xdr:nvSpPr>
      <xdr:spPr>
        <a:xfrm>
          <a:off x="5667375" y="8441530"/>
          <a:ext cx="1964533" cy="1115220"/>
        </a:xfrm>
        <a:prstGeom prst="wedgeEllipseCallout">
          <a:avLst>
            <a:gd name="adj1" fmla="val 80837"/>
            <a:gd name="adj2" fmla="val -25042"/>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000" baseline="0">
              <a:solidFill>
                <a:srgbClr val="16ACE3"/>
              </a:solidFill>
              <a:latin typeface="Bahnschrift" panose="020B0502040204020203" pitchFamily="34" charset="0"/>
            </a:rPr>
            <a:t>Invest in these motivators to improve a particular market sector</a:t>
          </a:r>
          <a:endParaRPr lang="en-AU" sz="1000">
            <a:solidFill>
              <a:srgbClr val="16ACE3"/>
            </a:solidFill>
            <a:latin typeface="Bahnschrift" panose="020B0502040204020203" pitchFamily="34" charset="0"/>
          </a:endParaRPr>
        </a:p>
      </xdr:txBody>
    </xdr:sp>
    <xdr:clientData/>
  </xdr:twoCellAnchor>
  <xdr:twoCellAnchor>
    <xdr:from>
      <xdr:col>1</xdr:col>
      <xdr:colOff>1313654</xdr:colOff>
      <xdr:row>21</xdr:row>
      <xdr:rowOff>654845</xdr:rowOff>
    </xdr:from>
    <xdr:to>
      <xdr:col>3</xdr:col>
      <xdr:colOff>599280</xdr:colOff>
      <xdr:row>25</xdr:row>
      <xdr:rowOff>127001</xdr:rowOff>
    </xdr:to>
    <xdr:sp macro="" textlink="">
      <xdr:nvSpPr>
        <xdr:cNvPr id="27" name="Oval Callout 34">
          <a:extLst>
            <a:ext uri="{FF2B5EF4-FFF2-40B4-BE49-F238E27FC236}">
              <a16:creationId xmlns:a16="http://schemas.microsoft.com/office/drawing/2014/main" id="{00000000-0008-0000-0800-00001B000000}"/>
            </a:ext>
          </a:extLst>
        </xdr:cNvPr>
        <xdr:cNvSpPr/>
      </xdr:nvSpPr>
      <xdr:spPr>
        <a:xfrm>
          <a:off x="1734342" y="8878095"/>
          <a:ext cx="1960563" cy="1543844"/>
        </a:xfrm>
        <a:prstGeom prst="wedgeEllipseCallout">
          <a:avLst>
            <a:gd name="adj1" fmla="val -56419"/>
            <a:gd name="adj2" fmla="val -78171"/>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000" baseline="0">
              <a:solidFill>
                <a:srgbClr val="16ACE3"/>
              </a:solidFill>
              <a:latin typeface="Bahnschrift" panose="020B0502040204020203" pitchFamily="34" charset="0"/>
            </a:rPr>
            <a:t>Any break in the implementation chain can result in the drop of project success. Identify weak links</a:t>
          </a:r>
        </a:p>
      </xdr:txBody>
    </xdr:sp>
    <xdr:clientData/>
  </xdr:twoCellAnchor>
  <xdr:twoCellAnchor>
    <xdr:from>
      <xdr:col>5</xdr:col>
      <xdr:colOff>1119187</xdr:colOff>
      <xdr:row>25</xdr:row>
      <xdr:rowOff>496090</xdr:rowOff>
    </xdr:from>
    <xdr:to>
      <xdr:col>5</xdr:col>
      <xdr:colOff>3135311</xdr:colOff>
      <xdr:row>31</xdr:row>
      <xdr:rowOff>134937</xdr:rowOff>
    </xdr:to>
    <xdr:sp macro="" textlink="">
      <xdr:nvSpPr>
        <xdr:cNvPr id="29" name="Oval Callout 34">
          <a:extLst>
            <a:ext uri="{FF2B5EF4-FFF2-40B4-BE49-F238E27FC236}">
              <a16:creationId xmlns:a16="http://schemas.microsoft.com/office/drawing/2014/main" id="{00000000-0008-0000-0800-00001D000000}"/>
            </a:ext>
          </a:extLst>
        </xdr:cNvPr>
        <xdr:cNvSpPr/>
      </xdr:nvSpPr>
      <xdr:spPr>
        <a:xfrm>
          <a:off x="5826125" y="11187903"/>
          <a:ext cx="2016124" cy="1059659"/>
        </a:xfrm>
        <a:prstGeom prst="wedgeEllipseCallout">
          <a:avLst>
            <a:gd name="adj1" fmla="val 64187"/>
            <a:gd name="adj2" fmla="val 54910"/>
          </a:avLst>
        </a:prstGeom>
        <a:ln w="12700">
          <a:solidFill>
            <a:srgbClr val="16ACE3"/>
          </a:solidFill>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AU" sz="1000" baseline="0">
              <a:solidFill>
                <a:srgbClr val="16ACE3"/>
              </a:solidFill>
              <a:latin typeface="Bahnschrift" panose="020B0502040204020203" pitchFamily="34" charset="0"/>
            </a:rPr>
            <a:t>Effectiveness can be represented visually as transparency</a:t>
          </a:r>
        </a:p>
      </xdr:txBody>
    </xdr:sp>
    <xdr:clientData/>
  </xdr:twoCellAnchor>
  <xdr:twoCellAnchor editAs="oneCell">
    <xdr:from>
      <xdr:col>1</xdr:col>
      <xdr:colOff>582370</xdr:colOff>
      <xdr:row>8</xdr:row>
      <xdr:rowOff>63503</xdr:rowOff>
    </xdr:from>
    <xdr:to>
      <xdr:col>1</xdr:col>
      <xdr:colOff>1885955</xdr:colOff>
      <xdr:row>19</xdr:row>
      <xdr:rowOff>6355</xdr:rowOff>
    </xdr:to>
    <xdr:pic>
      <xdr:nvPicPr>
        <xdr:cNvPr id="65" name="Picture 64">
          <a:extLst>
            <a:ext uri="{FF2B5EF4-FFF2-40B4-BE49-F238E27FC236}">
              <a16:creationId xmlns:a16="http://schemas.microsoft.com/office/drawing/2014/main" id="{00000000-0008-0000-0800-000041000000}"/>
            </a:ext>
          </a:extLst>
        </xdr:cNvPr>
        <xdr:cNvPicPr>
          <a:picLocks noChangeAspect="1"/>
        </xdr:cNvPicPr>
      </xdr:nvPicPr>
      <xdr:blipFill>
        <a:blip xmlns:r="http://schemas.openxmlformats.org/officeDocument/2006/relationships" r:embed="rId5">
          <a:lum bright="30000"/>
          <a:alphaModFix amt="52000"/>
          <a:extLst>
            <a:ext uri="{28A0092B-C50C-407E-A947-70E740481C1C}">
              <a14:useLocalDpi xmlns:a14="http://schemas.microsoft.com/office/drawing/2010/main" val="0"/>
            </a:ext>
          </a:extLst>
        </a:blip>
        <a:stretch>
          <a:fillRect/>
        </a:stretch>
      </xdr:blipFill>
      <xdr:spPr>
        <a:xfrm rot="16200000">
          <a:off x="-778926" y="5806299"/>
          <a:ext cx="4871004" cy="1303585"/>
        </a:xfrm>
        <a:prstGeom prst="rect">
          <a:avLst/>
        </a:prstGeom>
      </xdr:spPr>
    </xdr:pic>
    <xdr:clientData/>
  </xdr:twoCellAnchor>
  <xdr:twoCellAnchor>
    <xdr:from>
      <xdr:col>6</xdr:col>
      <xdr:colOff>117473</xdr:colOff>
      <xdr:row>31</xdr:row>
      <xdr:rowOff>3969</xdr:rowOff>
    </xdr:from>
    <xdr:to>
      <xdr:col>12</xdr:col>
      <xdr:colOff>47624</xdr:colOff>
      <xdr:row>33</xdr:row>
      <xdr:rowOff>15874</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8404223" y="12116594"/>
          <a:ext cx="3319464" cy="377030"/>
        </a:xfrm>
        <a:prstGeom prst="rect">
          <a:avLst/>
        </a:prstGeom>
        <a:gradFill flip="none" rotWithShape="1">
          <a:gsLst>
            <a:gs pos="0">
              <a:schemeClr val="accent1">
                <a:lumMod val="5000"/>
                <a:lumOff val="95000"/>
              </a:schemeClr>
            </a:gs>
            <a:gs pos="100000">
              <a:schemeClr val="tx1">
                <a:alpha val="54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55"/>
    </inkml:context>
    <inkml:brush xml:id="br0">
      <inkml:brushProperty name="width" value="0.3" units="cm"/>
      <inkml:brushProperty name="height" value="0.6" units="cm"/>
      <inkml:brushProperty name="color" value="#0069AF"/>
      <inkml:brushProperty name="tip" value="rectangle"/>
      <inkml:brushProperty name="rasterOp" value="maskPen"/>
      <inkml:brushProperty name="ignorePressure" value="1"/>
    </inkml:brush>
  </inkml:definitions>
  <inkml:trace contextRef="#ctx0" brushRef="#br0">1 1</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4"/>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1 0,'37'2,"-4"2,4 2,-4 0,3 3,6 3,-1 0,0-3,-1 0,26 0,-41-7,1-1,-2 3,1 1,-2 1,2 1,-1 1,4 4,-17-7,0 1,-1-1,1 1,-2 1,2 0,-3 1,1 0,0 1,-1-1,-1 1,1 0,-1 0,-1 2,1-1,-2 0,1 1,9 19,2-3,2 1,2-2,0 1,2-3,22 20,10 13,-32-32,35 41,32 41,-56-55,-20-32,-1 1,3-1,14 16,64 56,123 128,-207-211,0-1,2-1,-2-1,2 1,-3-1,5 0,-4-1,3-1,-2 0,3 0,1 0,48 15,165 80,-206-91,0 1,0-1,1-1,-1-2,2 0,2-1,45 4,26-4,-25-1,31 8,76 15,728 111,-780-112,-64-12,-1-2,1-3,35-1,-88-7,-1-1,2-1,-3 0,3 0,-1-1,-2 0,1-1,1 0,-1 0,0 0,-2-1,2-1,-1 1,6-7,15-13,-3-2,1 0,3-10,6-2,11-10,1 2,3 3,1 1,2 3,3 3,40-21,-59 35,1-1,-6-3,3 1,-4-3,1-1,-2-2,4-8,34-33,49-41,-100 99,-1-2,-1 1,-1-2,0 0,-1 0,8-16,-18 27,0 0,1 1,0-1,1 0,0 1,1 0,-2 0,2 1,4-3,72-41,-18 12,-37 17,-15 10,-3 2,5 0,-4 0,3 0,-1 2,2-1,-1 2,0 0,0 1,-1 1,3 0,14-2,69 2,92 10,-182-4,3 0,-1 0,0 0,0 2,-1 0,-1 1,1 0,0 0,0 1,1 2,34 20,-9-9,-1-2,3-2,-1 0,2-3,0-2,1-1,1-2,-3-1,3-2,0-2,9-2,-25 0,-2 2,0 0,1 2,-1 0,0 1,22 10,49 13,35 6,28 7,-106-31,-2-2,-2 2,-1 1,19 9,-45-15,0 0,0-2,0 0,0-2,21 1,38 5,46 20,-86-18,0-2,2-1,-1-1,-1-3,21-1,-122-3,39 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5"/>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701 161,'-27'-1,"1"-1,-1-1,0-1,1-2,-7-2,-38-14,-16-11,81 31,-34-11,-1 2,-1 2,-31-3,-22-5,16 2,133 12,434 5,-465-2</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6"/>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183 515,'9'15,"0"0,0 0,1-1,1 0,1-1,0 0,13 11,18 11,42 26,5 5,-84-61,0-1,0 1,0-1,0-1,1 1,-1-1,5 2,-9-5,0 1,1-1,-1 0,0 0,1 0,-1 0,0 0,1 0,-1 0,0-1,0 1,1-1,-1 0,0 1,0-1,0 0,0 0,0-1,0 1,0 0,0-1,0 1,0-1,-1 1,2-2,13-17,-2 1,0-2,-1 1,-1-2,0 0,-2 0,-1-1,-1 0,-1-1,0 0,-2 0,0-12,-3 26,-1 1,-1-1,0 0,0 1,-1-1,0 0,-1 1,0-1,0 1,-1 0,0 0,-1 0,0 0,0 0,-1 1,0 0,-1 0,1 0,-1 1,-1-1,-6-4,-14-11,16 13,-1 0,0 1,0 1,-1 0,-2-1,8 5,0 0,0 0,-1 1,1 0,-1 0,0 1,0 0,0 0,0 1,0 0,0 1,0-1,0 1,-1 1,1 0,0 0,0 1,0-1,0 2,0 0,-22 5,18-4,0-1,0 2,0 0,-4 2,12-5,0 1,0-1,1 1,-1 0,1 0,-1 1,1-1,0 0,0 1,1 0,-1 0,1 0,0 0,0 1,-2 2,0 0,0 0,0-1,-1 1,1-1,-2 0,1-1,-1 1,1-1,-2 0,1 0,-7 3,-7 3,-1 0,0-2,-15 4,-35 16,51-14,20-14,0-1,0 0,0 1,0-1,0 0,0 0,0 1,0-1,0 0,0 1,0-1,0 0,0 0,1 1,-1-1,0 0,0 0,0 1,0-1,1 0,-1 0,0 1,0-1,0 0,1 0,-1 0,0 1,0-1,1 0,-1 0,0 0,0 0,1 0,-1 0,0 0,1 0,-1 1,0-1,0 0,1 0,-1 0,4 0,-1 1,1-1,0 0,-1 0,1 0,0-1,-1 1,1-1,-1 0,1 0,3-1,7-5,0 0,-1-1,0 0,0-1,-1-1,11-10,65-74,-38 39,-26 33,0 2,2 1,0 0,1 2,24-11,59-39,-102 60,1 1,1 0,-1 0,1 1,0 0,0 1,0 0,1 0,0 1,-1 0,1 1,0 1,7-1,-15 2,-7 0,-11-2,-2-3</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7"/>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0 1,'11'1,"0"1,0 0,-1 1,1 1,-1 0,0 0,0 1,0 0,-1 0,0 1,0 1,0-1,4 5,39 25,-21-16,2-1,0-1,2-2,-1-2,2-1,0-2,0-1,26 3,-5-4,-1 2,-1 2,0 4,38 16,-6 5,-2 5,-2 3,-1 5,-56-35,-2 0,-1-1,2-2,0 0,1-1,22 6,-8-8,1-1,-1-2,1-2,0-1,1-3,-1-1,11-3,9-3,0-3,0-3,-1-2,28-13,-52 17,0 1,0 2,1 2,0 1,0 2,1 1,11 3,183-4,-81 0,20 8,-146-4,0 2,0 1,-1 0,6 4,-4 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8"/>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0 579,'1'1,"-1"0,1 0,-1 0,1 0,-1 0,1 0,0 0,0 0,0 0,-1 0,1 0,0 0,0 0,0-1,0 1,0 0,0-1,1 1,-1-1,0 1,0-1,0 1,1-1,-1 0,0 0,0 1,0-1,1 0,42 4,-39-3,29 2,0-2,1 0,-1-3,1-1,-1-1,0-2,-1-1,1-2,11-5,21-9,29-11,-86 30,-1 0,1 0,-1-1,0-1,0 0,-1 0,0 0,0-1,0 0,-1-2,0 0,-1 0,1-1,-2 0,4-9,16-32,47-52,-35 52,30-54,-46 53,-14 28</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9"/>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0 0,'5'1,"0"1,0-1,-1 1,1 0,0 0,-1 0,0 1,1 0,10 6,90 35,-79-35,0 1,0 1,-1 2,-1 0,0 2,-1 1,4 4,17 20,-1 2,6 11,-33-35</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0"/>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265 770,'8'1,"0"0,0 1,0 0,-1 1,1-1,-1 2,1-1,-1 1,0 0,6 5,45 19,-46-24,0-1,0-1,0 0,1-1,-1 0,0-1,1 0,-1-1,1 0,-1-1,0 0,0-1,0-1,0 0,-1 0,1-1,-1-1,0 0,9-7,16-13,-1-2,-2-2,-1 0,25-34,-54 61,41-37,-33 31,0-1,0-1,-1 0,0 0,6-10,-13 17,-1 0,0 1,0-1,-1 0,1-1,-1 1,0 0,0 0,0-1,-1 1,1 0,-1-1,0 1,-1 0,1-1,-1 1,1 0,-1 0,0-1,-1 1,1 0,-1 0,-3-4,0 0,-1 1,0 0,0 0,0 0,-1 1,0 0,0 0,-1 1,1 0,-1 0,-8-3,-30-22,16 5,2-2,-2-3,16 13,-1 2,-1 0,-1 0,0 2,-1 0,0 1,-1 0,-17-6,-5 1,-1 2,-1 2,0 1,0 3,-12 0,39 7,-1 1,1 1,-1 1,1 0,0 1,0 1,-1 0,2 1,-6 3,13-4,1 0,-1 0,1 1,0 1,0-1,1 1,-1 0,1 0,0 1,0 0,0 0,1 0,0 1,1-1,-1 1,1 1,0-1,1 0,-1 4,-2 5,0 0,1 1,1-1,1 1,0 0,2 0,-1 0,2 0,0 0,2 1,-1-1,2-1,0 1,1 0,1-1,1 1,0-1,1-1,0 1,2-1,0-1,7 9,34 47,1 8,4 7,-50-78,0 0,1-1,-1 0,1 0,1-1,-1 0,1 0,0 0,0-1,0 1,-2-3,-1 0,0 0,0 0,1-1,-1 0,1 1,0-2,-1 1,1 0,0-1,-1 0,1 0,0 0,-1-1,1 0,0 1,-1-2,3 0,-4 1,-1-1,1 1,-1-1,0 0,0 0,1 0,-1 0,0-1,-1 1,1 0,0-1,-1 1,1-1,-1 0,0 1,0-1,0 0,0 0,0 0,-1 0,0 0,1 0,-1 0,2-14,-1-1,-1 1,-1-10,0 13,2-34,2 0,1 0,3-2,-6 3,-5 30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1"/>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287 0,'5'2,"0"-1,0 1,-1 0,1 0,-1 1,1-1,-1 1,0 0,0 0,0 0,0 1,-1-1,4 5,-5-5,0 0,-1 0,1 1,0-1,-1 1,0-1,0 1,0 0,0 0,-1-1,1 1,-1 0,0 0,0-1,0 1,-1 0,0 2,-1 2,0-1,0 0,-1-1,0 1,-1 0,1-1,-1 0,0 0,-2 1,-10 12,0-1,-2-1,0 0,-2-1,-1 0,-8 5,0-2,-1 0,-1-3,-1 0,0-2,-5 0,43-20,5 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2"/>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1 0,'12'3,"-1"0,1 0,-1 1,0 1,0 0,0 0,0 1,-1 1,0-1,0 2,-1 0,0-2,20 17,0 1,11 14,-31-29,-1 1,0 0,0 0,-1 1,0 0,-1 1,-1-1,0 1,0 2,6 17,-2 0,-1 0,-1 1,-1 9,18 94,-14-90,-2 0,0 23,-7-51,-1-1,-1 0,0 1,-1-1,-1 0,0 0,-1 0,-1 0,-1 0,-2 4,-1 0,-1 0,-1 0,-1-2,0 1,-1-1,-2-1,-13 13,23-25,-1 0,0 0,-1 0,1-1,-1 0,1-1,-1 1,0-1,0-1,-1 1,1-1,-3 0,4-1,0-1,0 0,0 0,0-1,0 1,0-1,1 0,-1-1,0 1,1-1,-1 0,1-1,0 0,-1 1,1-1,1-1,-4-2,6 6,1-2,-1 1,1 0,-1 0,1 0,-1-1,1 1,0-1,0 1,0-1,0 1,0-1,0 0,0 0,0 1,1-1,-1 0,1 0,-1 0,1 0,0 0,0 1,0-1,0-2,1 1,-1 0,2-1,-1 1,0 0,1 0,-1 0,1 1,0-1,0 0,0 1,0-1,0 1,3-2,10-9,0 2,1 0,1 1,13-7,-25 14,22-12,0 2,1 0,0 2,0 1,1 2,1 0,0 2,0 2,4 0,-29 4,1 0,-1 1,0 0,1 0,-1 1,0 0,0 0,0 0,0 0,0 1,-1-1,1 1,0 1,60 51,-40-32,-19-16,1-1,0-1,0 1,0-1,0-1,1 1,0-1,0 0,0-1,0 0,1 0,3 0,23 7,-28-7,1 0,0-1,0 0,0-1,1 1,7-1,-25-13,-2 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3"/>
    </inkml:context>
    <inkml:brush xml:id="br0">
      <inkml:brushProperty name="width" value="0.3" units="cm"/>
      <inkml:brushProperty name="height" value="0.6" units="cm"/>
      <inkml:brushProperty name="color" value="#FF8517"/>
      <inkml:brushProperty name="tip" value="rectangle"/>
      <inkml:brushProperty name="rasterOp" value="maskPen"/>
      <inkml:brushProperty name="ignorePressure" value="1"/>
    </inkml:brush>
  </inkml:definitions>
  <inkml:trace contextRef="#ctx0" brushRef="#br0">11 0,'-5'0,"-1"0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56"/>
    </inkml:context>
    <inkml:brush xml:id="br0">
      <inkml:brushProperty name="width" value="0.3" units="cm"/>
      <inkml:brushProperty name="height" value="0.6" units="cm"/>
      <inkml:brushProperty name="color" value="#0069AF"/>
      <inkml:brushProperty name="tip" value="rectangle"/>
      <inkml:brushProperty name="rasterOp" value="maskPen"/>
      <inkml:brushProperty name="ignorePressure" value="1"/>
    </inkml:brush>
  </inkml:definitions>
  <inkml:trace contextRef="#ctx0" brushRef="#br0">0 1,'9'0,"13"0,6 0,3 0,1 0,-1 0,0 0,-2 0,-1 0,3 0,2 0,-1 0,-1 0,-2 5,0 1,-2 0,0-2,-5 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4"/>
    </inkml:context>
    <inkml:brush xml:id="br0">
      <inkml:brushProperty name="width" value="0.3" units="cm"/>
      <inkml:brushProperty name="height" value="0.6" units="cm"/>
      <inkml:brushProperty name="color" value="#FF8517"/>
      <inkml:brushProperty name="tip" value="rectangle"/>
      <inkml:brushProperty name="rasterOp" value="maskPen"/>
      <inkml:brushProperty name="ignorePressure" value="1"/>
    </inkml:brush>
  </inkml:definitions>
  <inkml:trace contextRef="#ctx0" brushRef="#br0">0 1,'1'3,"0"1,-1-1,1 0,1 1,-1-1,0 0,1 0,0 0,0 0,0 0,0 0,0 0,1 0,37 39,-28-31,87 79,3-5,5-4,96 54,-122-86,3-4,63 24,182 61,-148-61,57 27,89 56,-314-146,-10-5,1 1,-1-1,0 1,1 0,-1 0,0 0,0 0,0 1,0-1,-1 1,1 0,-1 0,1 1,-4 0,-9-8,-10-13,15 11,1-1,1 0,-1 0,1 0,0 0,1 0,0-1,0 1,1-1,0 1,0-1,0 0,1 1,0-1,1 0,0 0,0 1,1-1,0 1,0-1,0 1,1 0,0 0,1 0,3-6,12-17,1 1,2 2,1 0,0 1,8-5,4-5,32-42,-4-3,16-31,21-29,-90 129,-5 6,0 0,0 0,-1-1,0 1,3-7,-6 12,-1 0,1 0,-1-1,1 1,-1 0,0 0,0 0,1-1,-1 1,0 0,0 0,0 0,0-1,-1 1,1 0,0 0,0-1,-1 1,1 0,-1 0,1 0,-1 0,1 0,-1 0,0 0,0 0,1 0,-1 0,0 0,0 0,0 0,0 1,0-1,0 0,0 1,0-1,-1 0,-17-6,0 0,0 2,0 0,-1 1,1 1,-11-1,-11-1,-298-40,-245 3,543 41,-1 1,1 2,-10 3,35-2,0 1,0 0,0 0,0 2,1 0,-1 1,2 0,-1 1,-2 3,2-3,0-1,0-1,0 0,-1-1,0-1,0 0,0-1,0-1,-12 1,-54 9,50-4,9-4,0 1,1 0,0 2,0 1,1 1,0 1,-12 7,32-17,1 0,-1 1,0-1,1 0,-1 0,0 1,1-1,-1 0,1 1,-1-1,0 1,1-1,-1 0,1 1,-1-1,1 1,0 0,-1-1,1 1,0-1,-1 1,1-1,0 1,-1 0,1-1,0 1,0 0,0-1,0 1,0 0,0-1,0 1,0 0,0 0,0-1,0 1,0 0,0-1,0 1,1 0,-1-1,0 1,1-1,-1 1,0 0,1-1,-1 1,1-1,-1 1,0-1,1 1,0-1,-1 1,1-1,-1 0,1 1,-1-1,1 0,0 1,45 14,-36-13,109 32,96 22,-2-9,-3 10,-1 9,-4 8,16 19,-202-85,0-1,1-1,0 0,0-2,0 0,17 0,8-2,1-2,20-3,-76 2,1-1,0-1,-1 0,1 0,-6-3,-39-13,8 8,-17-6,-1 3,0 3,-1 2,0 3,-1 4,-41 3,84-1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5"/>
    </inkml:context>
    <inkml:brush xml:id="br0">
      <inkml:brushProperty name="width" value="0.3" units="cm"/>
      <inkml:brushProperty name="height" value="0.6" units="cm"/>
      <inkml:brushProperty name="color" value="#FF8517"/>
      <inkml:brushProperty name="tip" value="rectangle"/>
      <inkml:brushProperty name="rasterOp" value="maskPen"/>
      <inkml:brushProperty name="ignorePressure" value="1"/>
    </inkml:brush>
  </inkml:definitions>
  <inkml:trace contextRef="#ctx0" brushRef="#br0">1156 1354,'4'2,"2"0,1 0,-3 0,2 1,-1 1,0-1,0 0,0 1,-2 0,1-1,2 1,-2 0,0 2,8 5,16 16,-1-2,3-1,0-2,1-1,2-1,0-2,1-2,8 2,181 58,4-10,32-4,-52-20,0-8,2-10,77-5,-255-17,2 2,-1 1,-2 1,20 7,-48-12,-1 0,2-1,-1 1,-1-1,1 1,0-1,0 0,0 0,0 0,0 0,0 0,1 0,-2 0,1-1,0 1,-2-1,4 0,-3 1,-1-1,0 0,1 1,-1-1,0 0,1 1,-1-1,0 0,0 1,0-1,0 0,0 0,0 1,0-1,0 0,0 1,0-1,0 0,0 0,0 1,0-1,-1 0,1 1,0-1,-1 0,1 1,0-1,-1 1,1-1,-5-8,-2 0,1 0,-1 1,0 0,-5-4,-41-39,-2-6,-4 4,-2 4,-7-4,-2 6,2-5,-20-23,63 55,1 1,-1 1,-1 2,1 0,-4 1,-17-6,-44-13,-44-11,33 13,61 19,9 1,-2 2,2 1,-22-2,43 10,0 0,0 0,-1 1,1 0,0 1,0 0,1 1,-2 0,3 1,-2-1,0 2,1 0,0 0,-1 1,-18 15,-2 1,4 1,0 2,2 1,-1 1,-12 20,-5 1,31-35,-66 82,70-86,2 1,-2 0,3 2,-1-2,0 1,1-1,1 1,1 0,-4 10,6-18,0 0,0 0,0 0,0 0,0 0,0 0,0 0,1 0,-1 0,1 0,0 0,-1-1,2 1,-1 0,-1 0,1-1,0 1,-1 0,3-1,-2 1,0-1,1 1,-1-1,1 0,-1 0,1 0,1 0,-2 0,0 1,0-1,1 0,1-1,-1 0,0 0,1 1,8 1,3 1,-3-2,2 0,1 0,2-1,2 0,50 5,-2 4,51 14,-33-5,43 0,46 6,-104-11,-1-4,0-3,10-3,-55-2,-2 2,3 0,-3 1,1 1,10 4,-8-1,2-2,2 0,15 0,30-3,0-2,36-5,-108 4,0 0,0 0,1 0,-2 0,2-1,-1 1,2 0,-2-1,0 1,1-1,-1 1,1-1,0 0,-2 1,1-1,1 0,-2 0,1-1,1 0,-3 1,1 0,-1 1,1-1,-1 0,1 0,0 1,0-1,-1 0,0 1,0-1,1 1,0-1,-1 1,0-1,1 1,-2-1,1 1,0 0,0-1,0 1,0 0,-1 0,1 0,1 0,-1 0,0 0,0 0,1 0,-1 0,-1 0,-75-5,48 4,1-1,-1-2,-8-3,-73-8,21 2,55 8,1 1,-2 2,-10 2,105-18,406-21,-255 26,35-2,295-28,-530 42,-2-1,3-1,-3 0,2-1,-1 1,-1-2,1 0,0 0,-1-1,0-1,3-2,-9 7,-1 0,1-1,1 1,-2-1,1 0,-1 1,0-1,0 0,-1 0,1 0,0 0,1-1,-2 1,0-1,0 1,0-2,0 2,0-1,-1 0,0 0,1 1,-1-1,-1 0,1 0,0 1,-1-1,0 0,0 1,0-1,0 1,-2-1,2 1,-2-2,-6-8,-2-1,0 0,-1 1,-1 0,1 1,-2 1,0 1,-1 0,-13-8,-24-17,-4-11,-31-23,77 63,1 1,-1 0,0 1,0-2,-2 3,3-1,-3 1,3 1,-4 0,-20-3,-30-4,-2 2,1 3,0 3,-2 3,47 3,1 0,-1 1,0 0,2 2,-1 0,2 3,-1-3,1 3,-6 5,-34 20,54-35,-9 5,1-1,1 2,-2-1,3 0,-1 2,-2 2,10-8,0 0,0-1,-1 1,2 0,-1 0,-2 0,2 0,0 0,0 0,1 0,-1 1,0-1,1 0,-2 0,2 1,0-1,0 0,0 1,0-1,0 0,0 1,2-1,-2 0,1 0,-1 2,1-2,0 0,0 0,0 0,1 0,-1 0,0 0,1 1,3 3,2 1,-1-1,0 1,-1-2,4 1,-2 0,1-1,-1 0,0-1,2 0,-1 0,1-1,-1 0,1-1,0 0,0 0,7 0,23 2,1-3,-1 0,25-5,10 1,15 5,-51 0,-3-1,3-3,-1 0,12-4,24-16,-56 16,0-1,1 2,0 1,10-1,50 0,3 2,-3 5,13 3,-88-4,2-1,-3 1,1 0,1 0,0 0,1 1,-3-1,1 1,-1 0,3-1,-2 2,-1-1,1 1,0 0,0-1,-1 1,0 0,0-1,0 1,0 0,0 1,1-1,-2 0,1 1,-1-1,0 1,-1-1,1 1,1 2,0 14,1-1,-2 1,0 0,-2-1,0 5,0 1,-1-5,0 0,-2 0,0-1,-3 0,1 2,0-3,-2 0,-1 1,-1-1,-1 2,-10 18,16-27,-2-1,0 0,1 0,-3-1,2 0,-3 0,2-1,-2-1,2 0,-3 1,2-1,-2-1,1-1,-1 1,-5 0,-9 4,-4-2,3 0,-1-1,-3-2,-22 1,19-2,2 2,-27 8,28-6,2-2,-3 1,-16-2,-65-2,-13-7,27 1,-74 8,162-4,2 2,-3-1,4 2,-3-1,2 1,-1 0,0 1,3 0,-4 0,4 1,-2-1,1 2,-3 2,3-1,-3 1,3 0,-1 0,1 0,1 2,-1-1,1 0,0 0,3 1,-4 4,5-11,1-1,1 0,-1-1,1 1,0 0,0 0,0 0,0-1,0 1,1 0,-1 0,1 0,1-1,-1 1,0 0,1-1,-1 1,0-1,1 1,-2-1,1 0,1 2,0-2,0-1,0 1,1 0,-1-1,0 1,1 0,-1-1,0 0,0 1,0-1,1 0,2 0,11 5,1 0,0-2,0 0,1-1,6 0,-11-1,319 34,-285-31,-1 3,-2 0,31 13,72 14,-42-12,-56-13,3-1,-3-3,26 0,-57-6,-2 0,1-1,0 2,0 0,1 2,-3-1,1 2,1 0,0 1,-1 1,11 7,212 109,-193-94,-3 4,-1 0,-1 3,11 16,68 54,-79-70,-3 2,-5 0,14 17,57 62,226 194,-281-266,4-3,-1-3,4 0,-1-6,4 1,0-5,1-1,23 3,-43-20,-1 0,17-1,58 13,-103-20,-2 1,-1 0,2 0,-2 1,2-1,-3 2,3 1,-3-1,1 1,-1 0,1 0,-2 1,1 0,0 0,-1 0,2 5,51 76,-47-66,2-1,1 0,-1-1,3 0,1-1,12 10,-5-6,-3 0,1 2,-3 0,0 3,-1-1,2 6,-20-32,-1 0,1 0,0 0,-1 0,1 0,-1 0,1 0,-1 1,1-1,-1 0,0 0,1 0,-1 1,0-1,0 0,0 0,0 1,0-1,0 0,-1-1,1 0,-1 1,1-1,0 0,-1 1,1-1,-1 0,1 0,-1 1,1-1,-1 0,1 0,0 0,0 0,-1 0,1 1,-3-1,3 0,-1 0,1-1,0 1,0 0,-1 0,1 0,-1 0,1 0,-1-1,-48-18,36 14,-742-297,-539-286,1253 569,2-3,1 0,0-2,1-2,2-1,0-3,3 1,-5-7,-29-35,-1 4,-16-10,44 46,-2-1,-1 4,0 2,-2 0,-2 3,-44-19,-1 6,-2 3,-1 5,-3 4,1 4,-17 1,18 9,46 6,1-3,-2-1,3-1,-9-6,33 4,0 0,1-1,1-1,0-1,0-1,0-2,-11-7,-222-179,190 152,1 4,-3 4,-1 2,-24-8,-56-33,106 58,1-3,-1-1,3-2,2 0,-1-4,0-3,-24-25,-4 3,-2 3,-50-32,57 46,-7-9,-168-132,184 139,1-3,2-1,-15-25,16 15,15 20,0-1,4-2,-13-21,40 59,0 1,-2 0,3 0,-1-1,1 1,0 0,0-1,0 1,0 0,0-1,0 1,0-1,0 1,0 0,0-1,0 1,0 0,1 0,2-1,-2 1,0-1,0 1,0 0,0 1,1-1,-1 0,1 0,0 0,-2 1,2-1,0 1,2-1,-3 1,1 0,0-1,14-8,-3 1,3 1,0-1,10-3,-1 1,13-7,1 3,-1-1,1 3,-1 2,3 1,-1 2,0 2,3 1,-3 3,1 1,19 3,-37 4,-1-1,0 1,1 1,-2 2,0 0,0 1,-1 1,15 11,-13-8,2-1,0-1,0 0,0-2,1-1,14 2,-5-4,33 5,-66-12,-1 0,1 0,-1 0,0 0,1 0,-1 0,1 0,-1 0,0 0,1 0,-1 0,0 0,0 0,0-1,2 1,-2 0,0 0,1 0,-1-1,0 1,1 0,-1 0,0-1,1 1,-1 0,0 0,1-1,-1 1,0 0,0-1,0 1,2 0,-2 0,0 0,0-1,0 1,0 0,0-1,0 1,0-1,0 1,0 0,0-1,0 1,0-1,0 1,0 0,0-1,0 1,0-1,0 1,0 0,-2-1,2 1,0 0,0-1,0 1,-1 0,1-1,0 1,-1 0,1-1,0 1,-19-25,-22-19,-1 4,-1 2,-2 1,-3 3,-10-5,-24-11,-4 2,-65-23,131 63,-1 1,1 0,-1 2,0 1,0 0,-1 2,1 0,-2 2,1 0,2 2,-11 1,25-2,0 0,1 0,-1 0,1 1,-2 0,2 0,1 0,-4 1,3 0,2 0,-2 0,0 0,0 1,0 0,2 0,-2 0,2 1,-2-1,2 2,0-1,1 0,-3 4,2-2,0-2,2 1,-1 0,1 0,1 2,-1-2,1 1,0-1,0 0,1 1,0-1,0 0,0 1,1-1,1 1,-1-1,0-1,1 1,-1-1,4 4,8 13,1 0,-1-1,3-2,1 1,8 7,105 84,-6-4,-105-90,1 1,1 0,1-2,1-2,-1 0,25 10,-29-16,1-1,-1-1,0 0,2-1,-1-2,-1 0,2-1,1 0,10-2,-30 0,0 0,0 0,0 0,-1 0,2 0,-2-2,1 2,-1-1,1 1,0-1,0 0,-1 0,1 0,-1 0,1 0,1 0,-3 0,0 0,0 1,1-1,-1 0,0 1,0-1,0 0,1 1,-1-1,0 0,0 0,0 1,0-1,0 0,0 1,0-1,-1 0,1 0,0 1,0-1,0 0,-1 1,1-1,0 0,0 1,0-1,-2 0,-3-6,-3-1,4 1,-4 0,2 0,-7-3,-3-4,7 4,-21-22,1 4,-3-1,-1 2,-2 2,1 2,-11-4,-89-35,-5 5,-22-8,-51-23,25 13,-38-30,182 81,3-3,0 0,2-3,-11-11,98 52,18 8,1-3,63 5,-34-6,-77-11,1-1,-1-1,-1 0,1-2,0 0,0-2,0 0,0-1,0-1,-3-1,4 0,-2-1,17-8,34-22,2 5,0 3,62-15,-105 37,3 2,13 0,-19 2,1-1,-1-1,-1-1,1-2,64-11,-65 12,-1 1,1-1,15-7,-34 11,-8 6,-21 13,-34 22,39-27,-1-2,-1 0,0-1,-1-2,0 0,1-1,-1-2,-1 0,0-1,1-1,0-1,-2-1,-4-1,-721-3,722 3,-1-2,3 0,-10-4,-56-6,84 11,13 1,2-1,5-3</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6"/>
    </inkml:context>
    <inkml:brush xml:id="br0">
      <inkml:brushProperty name="width" value="0.3" units="cm"/>
      <inkml:brushProperty name="height" value="0.6" units="cm"/>
      <inkml:brushProperty name="color" value="#FF8517"/>
      <inkml:brushProperty name="tip" value="rectangle"/>
      <inkml:brushProperty name="rasterOp" value="maskPen"/>
      <inkml:brushProperty name="ignorePressure" value="1"/>
    </inkml:brush>
  </inkml:definitions>
  <inkml:trace contextRef="#ctx0" brushRef="#br0">1445 867,'8'7,"0"0,0-1,1 0,0 0,0-1,1 0,-1 0,1-1,8 2,1 0,0-1,1 0,0-2,13 1,22-1,-1-2,51-7,-103 7,0-1,1 0,-1-1,0 1,0 0,0 0,0-1,0 1,0-1,0 0,0 0,-1 1,1-1,0 0,0-1,0 1,-1 0,1 0,-1-1,1 1,-1-1,0 1,1-1,-1 0,0 1,0-1,0 0,0 0,0 0,-1 0,1 0,-1 0,1 0,-1 0,0 0,1 0,-1 0,0 0,0 0,-1 0,1 0,0 0,-1-2,-1-2,0-1,0 1,-1-1,0 1,0 0,-1 0,1 0,-1 0,-1 1,1 0,-1 0,-4-4,-13-7,-1 2,0 0,-2 2,1 1,-1 0,-1 2,0 1,-8-1,-52-19,49 15,0 2,-1 2,-26-4,41 9,0-1,1-1,-1-2,2 0,-1-1,-1-2,-40-23,-19-16,24 14,-38-16,-230-82,182 79,-116-62,80 34,170 75,6 1</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7"/>
    </inkml:context>
    <inkml:brush xml:id="br0">
      <inkml:brushProperty name="width" value="0.3" units="cm"/>
      <inkml:brushProperty name="height" value="0.6" units="cm"/>
      <inkml:brushProperty name="color" value="#FF8517"/>
      <inkml:brushProperty name="tip" value="rectangle"/>
      <inkml:brushProperty name="rasterOp" value="maskPen"/>
      <inkml:brushProperty name="ignorePressure" value="1"/>
    </inkml:brush>
  </inkml:definitions>
  <inkml:trace contextRef="#ctx0" brushRef="#br0">0 0,'5'2,"0"0,-1 1,1-1,-1 1,1 0,-1 0,0 0,2 3,6 4,24 19,-2 2,0 2,-3 1,16 21,28 31,-30-38,-1 2,-3 2,-2 2,-3 2,25 50,-45-75,2-1,21 26,-20-30,-1 1,-2 0,12 27,-9-7,-2 2,-3 0,-1 1,-3 0,-1 1,-2 20,-4 240,-5-158,-1-78,-7 30,3-29,1 35,9 66,-5 198,-1-356,-1-1,0 0,-1 0,-1 0,0-1,-2 1,0-2,-2 3,-3 8,1 0,-4 14,13-31,1 0,-1 0,2 0,-1 0,1 0,1 1,0-1,1 0,0 2,-1-11,0 0,0 0,0 0,0-1,0 1,0 0,1 0,-1 0,0 0,1 0,-1-1,1 1,-1 0,1 0,-1-1,1 1,-1 0,1-1,0 1,-1 0,1-1,0 1,-1-1,1 1,0-1,0 0,0 1,-1-1,1 0,0 0,0 1,0-1,0 0,0 0,0 0,0 0,-1 0,1 0,0 0,0 0,0 0,0-1,0 1,0 0,-1-1,1 1,1-1,42-23,-40 21,19-15,0 0,-1-2,-1 0,-1-1,-1-1,-1-1,-1-1,-1-1,-1 0,-1-1,0-3,10-15,2 0,1 2,29-33,-18 25,30-54,-66 101,-1 0,1-1,0 1,-1-1,1 1,-1-1,0 1,0-1,-1 0,1 1,-1-1,0 0,0 0,0 0,0 1,-1-1,1 0,-1 1,0-1,0 0,0 1,-1-1,1 1,-1-1,-2-2,0 1,0 1,0-1,-1 1,0-1,0 1,0 0,0 1,0-1,-1 1,1 0,-1 1,0-1,-2 0,-4-1,0 1,-1 0,1 0,0 2,-1-1,0 1,1 1,-1 0,-8 2,12-1,0 1,0-1,0 2,1-1,-1 1,0 1,1-1,0 1,0 1,0-1,1 2,-1-1,-3 5,-1 0,-1 0,0-1,0 0,-1-1,0-1,0 0,-1-1,-7 3,-8 3,19-7,1 0,-1 1,1 1,0-1,1 2,-1-1,1 1,1 1,0 0,0 0,1 0,0 1,0 0,1 1,1-1,-2 6,4-9,0 0,0 0,1 0,1 1,-1-1,1 1,0-1,1 1,-1-1,2 1,-1 0,1-1,0 1,1-1,0 0,0 1,0-1,1 0,0 0,0 0,1-1,0 1,0-1,1 0,-1 0,3 1,13 17,-1 1,0 1,-2 1,7 15,-9-16,17 25,3-2,15 13,45 66,-50-67,2-2,9 6,45 54,-81-92,-1 0,-1 1,-1 1,-2 0,-1 1,3 11,-11-28,0 0,0-1,2 0,-1-1,2 1,-1-1,9 7,3 2,0-1,1 0,11 5,-15-14,0-1,0-1,1 0,0-1,1-1,0-1,0-1,8 1,16 4,20 7,51 12,1-5,88 6,-192-28,-1 0,1-1,0-1,-1 1,1-2,-1 1,1-2,-1 1,0-1,1-1,-2 0,6-3,-14 6,1 1,-1-1,0 0,0-1,0 1,0 0,0 0,0 0,0-1,0 1,0 0,0-1,-1 1,1-1,0 1,-1-1,0 1,1-1,-1 1,0-1,0 0,0 1,0-1,0 1,0-1,0 0,0 1,-1-1,1 1,-1-1,1 1,-1-1,1 1,-1-1,0 1,0 0,0-1,0 1,-6-9,0 1,0-1,-1 2,0-1,-2 0,5 4,-40-36,-2 2,-2 2,-1 2,-27-13,-225-111,129 71,-51-16,118 57,59 29,-1 1,-1 3,-17-2,-37-11,82 21,0 1,0 0,0 2,-1 1,1 0,0 2,-1 0,1 1,-1 2,1 0,0 1,0 1,-20 8,35-11,0 1,0 1,0-1,0 1,1 0,0 0,-1 1,2 0,-1 0,0 0,1 0,0 0,0 1,1 0,0 0,-2 3,4-4,-1-1,1 1,0-1,0 1,0 0,1-1,-1 1,1 0,0-1,1 1,-1 0,1-1,0 1,0 0,0-1,1 1,0-1,0 0,0 1,0-1,1 0,-1 0,3 2,14 15,1 0,0-1,2-1,12 8,36 32,-32-26,1-2,1-2,2-1,1-3,1-1,13 4,40 13,2-4,43 7,-47-19,2-5,0-3,90 2,298-8,-485-11,29 2,-1-3,0 0,0-1,1-2,-1-1,-1-1,24-9,-28 8,1 0,0 2,1 1,-1 1,13 1,35-6,-59 7,22-5,-33 4,-24 1,-155-2,-94-16,179 7,0-4,1-4,-75-28,55 6,1-4,3-6,-81-53,-50-46,3-13,184 127,3 4,1-3,1-2,-7-11,50 48,1-2,0 1,0 0,0 0,0-1,0 1,1 0,-1-1,1 0,-1 0,1 1,0-1,0 0,0 0,0 0,1 0,-1 0,1 0,0 0,0 0,0 0,0 0,0 0,1 0,0 0,0-1,2-3,1-1,0 1,1 0,0 0,0 0,0 1,1 0,5-4,40-38,2 2,15-7,-7 6,40-41,-92 78,1 1,0 0,0 1,1 0,0 1,1 0,-1 1,1 0,1 0,-1 2,1-1,0 2,0 0,0 0,0 1,0 1,1 0,-1 1,10 1,74-1,100 5,-172-1,0 2,-1 0,1 1,-1 1,0 2,37 11,119 36,-176-55,1 1,-1-1,1 1,-1 0,0 0,0 1,0-1,-1 1,1 0,-1 0,0 0,0 0,0 1,-1-1,1 1,-1-1,0 1,-1 0,1 0,-1 0,0 0,0 0,0 0,-1 0,0 5,1 1,-1 0,-1 0,0 0,0 0,-1 0,-1-1,1 1,-2-1,1 0,-2 1,-4 7,-11 15,-3-1,0 0,-2-2,-2 0,15-17,-2 0,1 0,-2-1,0-1,0 0,-1-1,0-1,-1-1,-8 4,14-9,-1 0,1 0,-1-1,0 0,0-1,0 0,1-1,-1 0,0-1,0-1,0 0,1 0,-1-1,1 0,-1-1,1-1,0 0,1 0,-1-1,1 0,1-1,-1 0,1-1,0 0,0 0,1-1,0 0,-32-33,24 25,0-1,0 0,-8-15,23 32,0 0,1 0,-1 1,1-1,-1 0,1 0,-1 0,1 0,-1 0,1 0,0 0,0 0,-1-1,1 1,0 0,0 0,0 0,0 0,0 0,1 0,-1 0,0 0,0 0,1 0,-1 0,1 0,-1 0,1 0,0-1,1 1,-1 0,1 0,-1-1,1 1,0 0,-1 1,1-1,0 0,0 0,0 1,0-1,0 1,1-1,12 0,0 0,0 0,0 1,3 2,-9-2,177 6,-186-6,0 0,0 0,0 0,1 0,-1 0,0 0,0 0,1 0,-1 0,0 0,0 0,1 0,-1 0,0 0,0-1,1 1,-1 0,0 0,0 0,0 0,1 0,-1 0,0-1,0 1,0 0,0 0,1 0,-1 0,0-1,0 1,0 0,0 0,0 0,0-1,0 1,0 0,1 0,-1-1,0 1,0 0,0 0,0-1,0 1,0 0,0 0,0-1,0 1,-1 0,1 0,0 0,0-1,0 1,0 0,0 0,0-1,-13-18,-21-18,34 37,-25-24</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8"/>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0 0,'22'7,"1"-2,-1 0,1-2,0-1,18 0,-1 1,442 24,187 14,609 96,-1226-129,-141-4,24-4,1 4,-5 2,-6 1,-20-3,74-3,0 2,0 0,-18 5,-22 4,-179 29,-167 55,393-92,7-3,0 0,0 1,1 0,-1 0,0 1,1 0,0 0,0 0,0 1,0 0,0 0,1 1,-1 0,-1 2,6-5,0 0,0 1,1-1,-1 0,1 1,0-1,-1 0,1 1,0-1,1 0,-1 1,0-1,0 0,1 0,0 1,-1-1,1 0,0 0,0 0,0 0,0 1,1-2,-1 1,0 0,1 0,-1 0,1-1,0 1,0-1,0 1,11 10,0 0,1-1,11 6,-17-11,229 151,56 40,-291-195,1 0,-1 0,0 0,-1 1,1-1,0 0,0 1,-1-1,0 1,1-1,-1 1,0 0,0 0,-1-1,1 1,0 0,-1 0,0 0,0 0,0 0,0-1,0 1,0 0,-1 0,1 0,-1 0,0-1,0 1,-1 2,-5 12,0 0,-2-1,0 0,-7 9,-3 6,-44 77,12-22,-30 71,69-130,1 0,2 1,0 1,2 0,1 0,1 0,2 0,1 6,-6 61,4-73,2 1,1-1,0 0,2 1,1-1,2 8,-1-15,2-1,0 0,1 0,0 0,1-1,0 0,7 8,16 20,25 28,5 6,-44-53,3 0,-2 2,0 0,-2 0,-1 2,-1-1,-1 2,2 9,116 374,-117-356,-1 2,-3-1,1 52,-6 173,-4-234,-5 37,-4 1,-4-2,-3 0,-15 41,9-32,17-69,2 0,0 0,2 0,1 0,0 0,2 0,1 0,0 0,2-1,2 7,3 4,1 0,2-2,1 1,2-2,0 0,13 16,-16-30,-4-4</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79"/>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1 102,'0'1,"1"0,-1 0,1 0,0-1,0 1,-1 1,1-2,0 1,0 0,0-1,0 0,0 1,0 0,0 0,-1-1,2 0,-1 0,0 1,1-1,3 3,11 4,0-1,0 0,1-1,0 0,0-2,0-1,0 1,1-2,-1 0,0-1,5-2,38-4,-2-2,38-13,-80 18,20-7,0-2,-1-1,12-7,-9 4,-1 2,27-6,-34 15,-1 2,1 0,0 2,0 2,25 3,-45-4,44 7,-1 2,1 2,14 6,38 9,-80-22,0-1,0-1,14-2,-8 0,-1 3,7 0,24 3,-48-6,2 1,-1 1,-1 0,1 1,0 0,-1 1,13 6,-27-10,0 0,1 0,-1 0,1 0,-1 0,1 0,-1 1,0-1,0 0,1 0,-1 0,1 0,-1 0,0 0,0 0,0 1,1-1,-1 0,1 1,-1-1,0 1,1-1,-1 0,0 0,0 0,0 1,0-1,0 1,0-1,0 1,1-1,-1 0,0 0,0 1,0-1,0 1,0-1,0 0,0 0,0 1,0 0,-1-1,-16 6,-29-3,-48-3,72 0</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0"/>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1"/>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2"/>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3"/>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57"/>
    </inkml:context>
    <inkml:brush xml:id="br0">
      <inkml:brushProperty name="width" value="0.3" units="cm"/>
      <inkml:brushProperty name="height" value="0.6" units="cm"/>
      <inkml:brushProperty name="color" value="#0069AF"/>
      <inkml:brushProperty name="tip" value="rectangle"/>
      <inkml:brushProperty name="rasterOp" value="maskPen"/>
      <inkml:brushProperty name="ignorePressure" value="1"/>
    </inkml:brush>
  </inkml:definitions>
  <inkml:trace contextRef="#ctx0" brushRef="#br0">0 1,'31'1,"-2"2,1 2,0 1,26 9,34 7,-85-21,1 1,1-1,-2 1,0 1,-1-1,4 0,-3 1,-1 0,0 0,1 1,2 0,-3 0,0 0,-1 0,1 1,3 3,2 8,2 0,-2 1,-2 0,6 12,-9-12,3 0,3-1,-3 0,4 0,1 4,25 28,-4 2,0 2,-2 2,-5 2,12 29,-34-78,0 1,1-1,-1-1,1 2,0-2,2 0,-3 0,2-1,3 3,-1-2,-2 1,1 1,2-1,-5 1,2 0,1 2,3 7,3 0,-2-1,5-2,2 5,23 30,-20-23,0-3,0 0,2 0,1-1,3-2,-3-1,3-2,1 0,24 11,-11-7,-3 4,14 8,58 37,53 11,-3 0,55 41,-160-84,-5 3,1 3,40 45,-36-35,3-2,32 23,-36-36,40 30,103 54,-144-89,53 39,-53-34,47 25,-62-43,76 43,2-4,83 27,-173-79,-2-2,0 0,2-2,-1-1,14 0,129-3,-76-2,59 2,59 1,33-13,125-6,-349 16,-2-1,1-2,0 1,1-1,-3-1,13-5,99-54,-56 27,-47 24,0 0,0-4,-1 1,-1-1,3-4,38-41,-2-3,17-16,47-58,-78 84,5 1,45-39,130-84,-205 164,0 1,1 1,1 0,-1 2,2 2,-2 0,5 1,-17 3,14-5,0-1,-1-2,4-3,-13 7,-2 0,2 0,-1 1,1 1,0 1,1 1,-1 0,0 1,3 1,-3 0,-5 2,6 1,0-1,-1-1,1 0,1-1,-2-1,0-1,1 0,1-2,11-3,-1 2,1 0,2 2,-1 1,-1 2,2 1,-1 1,-1 2,8 2,29 6,37 9,-94-16,3 0,-2 1,1 0,-2 1,1-1,1 1,-3 1,7 4,69 62,-2-3,-51-50,0-1,5 1,37 18,11 9,54 19,-40-23,5 12,-73-37,150 78,-145-78,0-3,1-1,2-3,11 3,21 11,-63-20,3-1,-4 2,1-3,2 1,-1-1,-1 0,1-1,-1 1,2-2,-1 1,-1-1,4 0,-4-1,0 0,2 0,-1-1,7-2,43-28,-48 26,0 0,0 1,1 1,0-1,-1 1,12-2,-1 2</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4"/>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10 1,'-4'0,"-2"0</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5"/>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6"/>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0,'0'5,"0"1</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7"/>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10 0,'-4'0,"-2"0</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8"/>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0,'4'0,"2"0</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89"/>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0"/>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0,'-5'0,"-1"0</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1"/>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27 1,'-4'0,"-6"0,-2 0</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2"/>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0,'0'5,"0"1</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3"/>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11,'0'-5,"0"-1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58"/>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28 1,'-5'0,"-6"0,0 0</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4"/>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5"/>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6"/>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7"/>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17 1,'-5'0,"-1"5,0 1</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8"/>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0 1</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99"/>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0"/>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1"/>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10 0,'-4'0,"-2"0</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2"/>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0,'-4'0,"-2"0</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3"/>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11,'0'-4,"0"-2</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59"/>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0 237,'37'-32,"1"1,2 1,33-17,-7 2,-51 37,2 1,1 0,-2 1,2 1,0 1,-1 0,0 1,2 2,6-1,-10 1,13-2,-1 2,0 2,0 0,2 2,-1 1,0 1,-2 1,1 2,0 0,-1 2,-1 1,0 1,1 3,-2-1,0 1,-3 0,1 3,10 9,14 17,-3 4,-1 0,-2 2,-4 2,0 2,-3 1,-5 2,24 51,13 48,-46-123,-1 2,4-2,0-1,1-1,2-2,1 0,6 5,66 79,-46-53,4-4,0-4,3 0,39 23,60 54,-118-92,-17-15,1-1,0 0,0-2,2-2,1 0,-1-2,25 10,-50-24,124 44,115 28,70-6,-66-15,140 51,-163-41,-180-52,-20-3,-3 1,1 0,0 2,-1 0,1 2,8 7,15 8,14 5,1-3,22 6,-64-30,-2 0,2-1,0-1,1 0,-2-1,1-1,1 0,111-4,-48 0,-48 3,2 0,1-1,29-5,-52 4,2-1,-3 0,3 0,-3-1,3-1,-3 0,1-1,1 0,6-7,20-20,0 0,-2-2,23-31,-13 13,32-24,-62 61,2-2,11-19,-14 19,0 0,1 1,5-3,-15 14,2 1,1 1,-3-1,3 1,1 0,-3 1,2 0,0 1,-1-1,7 1,-12 1,636-119,-406 81,-205 34,382-73,-277 48,-2-7,9-7,-133 41,16-7,-1 1,21-11,-37 17,0-2,1 1,0-1,-2 0,1 0,-2 0,3-1,-2 0,-1 0,3-6,5-1,-2 1,3-1,-3 1,5 1,-4-1,5 1,-3 2,2 0,0 1,-1 0,9-2,-6 6,-3 1,1 0,0 1,0 1,0 0,1 1,-1 1,0 1,0 0,0 0,13 5,62 6,-37-11,-41-3,2 0,-1 2,1-1,-2 2,1 0,-1 0,2 0,-2 2,2 0,-2 1,-1 0,7 4,-8-3,2 0,-2 0,2-2,-1 0,1 0,0-1,0 0,-1-1,11 0,48 11,-53-8,-2 2,1 0,0 1,-2 0,-1 2,8 4,-8-4,2-1,-1 0,2-1,-1 0,1-1,5 1,17 7,-3 1,2 1,-3 1,1 3,-1 1,17 18,-29-26,76 71,-63-53,36 22,-34-27,1-3,1-1,2-3,0-1,24 7,-42-17,0 1,16 12,-20-12,0 0,2-2,17 6,-14-6,-19-5,2-1,0 1,0-1,-1-1,0 0,1 0,0 0,-1 0,1-1,7-1,-14 1,0 0,0 0,0 0,1 0,-1-1,1 1,-1 0,1 0,-1 0,1-1,-1 1,1 0,-1-1,1 1,-1-1,1 1,-1 0,0-1,1 1,-1-1,0 1,1-1,-1 1,0-1,0 1,0-1,1 1,-1-1,0 0,0 1,0-1,0 1,0-1,0 1,0-1,0 0,0 1,0-1,0 1,0-1,-1 1,1-1,0 1,0-1,-1 1,1-1,0 1,-1-1,1 1,0-1,-1 1,1-1,-1 1,1 0,0-1,-1 1,1 0,-1-1,1 1,-1 0,1 0,-1 0,0-1,1 1,-14-8</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4"/>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0 1</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5"/>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0,'-5'0,"-1"0</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6"/>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11,'0'-4,"0"-2</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7"/>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8"/>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09"/>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1,'-5'0,"0"0</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0"/>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0 1</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1"/>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2"/>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3"/>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0"/>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1 0,'4'1,"1"0,0 0,0 0,-1 0,1 0,-1 1,1 0,-1 0,3 2,16 7,155 52,144 29,-122-38,-180-48,0 0,0 2,0 0,9 6,-20-9,-1 1,0 0,0 0,-1 0,0 1,0 0,0 0,-1 1,0 0,3 5,43 73,-21-32,2-1,2-2,26 27,-41-58</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4"/>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1,'-5'0,"-1"0</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5"/>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0,'-5'0,"-1"0</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6"/>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0,'4'0,"2"0</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7"/>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8"/>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1,'-5'0,"-1"0</inkml:trace>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19"/>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0"/>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1"/>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2"/>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38 1,'-5'0,"-10"0,-2 0</inkml:trace>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3"/>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11 1,'-4'0,"-2"0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1"/>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1 455,'0'9,"1"0,0 0,1-1,0 1,0 0,2-1,-2 1,2 0,-1-1,2 0,0-1,2 6,14 13,-1 0,24 19,-27-27,53 50,3-2,2-5,2-1,5-6,-1-2,50 20,22 3,3-8,4-7,58 12,-186-64,0-1,0-2,1 0,0-3,-1 0,0-3,27-2,37 1,6 4,-35 1,2-3,-2-3,11-4,-60 3,0 0,0-2,0 0,-1 0,1-2,-1-1,-1 0,1-1,-2 0,0-1,2-2,104-74,-108 78,-1 1,2 0,-2 1,1 0,1 0,9-1,-8 2,2-1,-2 0,-1-1,14-10,128-74,-74 39,-55 38,-3-1,0-1,1-1,-3-3,0 1,9-11,-7 4,4-1,19-15,29-28,-26 20,3 1,57-39,-89 76,0 1,0 1,1 1,3 1,-2 1,15-3,21-8,-22 6,2 2,-1 2,22-3,-44 9,1-2,-1 0,-1-1,0-1,0 0,1 0,-2-2,0 0,-1 0,0-1,1-1,-2 0,64-47,-66 53,1 0,-3 0,3 1,0 1,-1-1,2 2,-3-1,9 1,95-6,-49 5,134-16,-3-8,81-27,-209 34,-51 14,-1 1,1 1,0 0,0 1,0 1,11 0,3 2,0 1,0 2,1 1,18 5,-2 2,0 2,31 15,-58-19,1 1,0 1,-1 0,-1 2,-1 0,14 13,4 9,-3 0,0 4,26 39,-9-11,0-9,3-2,34 27,0 0,-65-61,1-1,2-1,1-1,0-1,28 15,-36-24,0-1,1 0,0-2,1 0,-1-1,1-1,0 0,-1-2,1 0,1-2,26-1,-29 0,0 1,0 0,0 1,0 1,0 1,4 2,8-2,-26-8,-16-9,-4 2,-1-1</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4"/>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1,'4'0,"7"0,0 0</inkml:trace>
</inkml:ink>
</file>

<file path=xl/ink/ink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5"/>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27 0,'-5'0,"-5"0,-2 0</inkml:trace>
</inkml:ink>
</file>

<file path=xl/ink/ink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6"/>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7"/>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8"/>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29"/>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0"/>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inkml:trace>
</inkml:ink>
</file>

<file path=xl/ink/ink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1"/>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1 0</inkml:trace>
</inkml:ink>
</file>

<file path=xl/ink/ink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2"/>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3"/>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2"/>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0 165,'2'-3,"-1"0,1 0,0 0,0 1,1-1,-1 0,0 1,1 0,-1-1,1 1,0 0,0 0,0 1,0-1,2 0,7-6,16-13,-5 2,1 2,26-14,-40 26,0 1,0-1,1 2,-1 0,1 0,-1 0,1 2,0-1,0 1,1 1,6-1,0 2,1 0,-1 0,0 2,11 3,-20-3,0 0,0 1,-1 0,1 0,-1 1,0 0,0 0,0 1,-1 0,0 1,4 4,85 103,-65-74,1-2,2-2,8 6,15 13,-1 2,-3 3,30 46,-58-77,1-1,27 22,19 21,-56-53,0 1,-1 0,-1 2,0 0,-2 0,9 21,-3-7,2-1,1-1,2-1,24 28,30 41,-47-58,23 36,35 37,-66-90,1-2,2 0,0-2,1 0,1-2,7 3,25 15,1-2,2-3,2-2,64 21,26-10,1-6,76 4,-201-36,0 1,-1 2,0 1,0 1,0 1,-1 2,-1 1,0 1,23 17,-35-21</inkml:trace>
</inkml:ink>
</file>

<file path=xl/ink/ink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4"/>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0 1</inkml:trace>
</inkml:ink>
</file>

<file path=xl/ink/ink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5"/>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1 11,'0'-4,"0"-2</inkml:trace>
</inkml:ink>
</file>

<file path=xl/ink/ink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6"/>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167 1,'-12'0,"2"0,1 0,-1 0,1 1,-1 0,1 0,-1 1,-3 2,10-3,0 1,-1 0,1 0,0 0,0 1,0-1,0 1,0-1,1 1,-1 0,1 0,0 0,0 1,0-1,0 0,1 1,-1-1,1 1,0 0,0 1,-6 19,1 2,1-1,2 0,0 1,2 0,1 0,0-1,4 12,-3-28,2-1,-1 1,1-1,0 1,1-1,0 0,0 0,1-1,0 1,0-1,0 0,1-1,0 1,1-1,1 1,18 14,1 0,1-2,10 5,-21-13,-8-6,0 1,0-1,0-1,1 1,-1-2,1 1,0-1,0-1,0 0,0 0,6 0,-9-3,0 1,0-1,0 0,0-1,0 0,-1 0,1 0,0-1,-1 0,0 0,0-1,0 1,0-1,0-1,-1 1,5-5,2-4,-1 1,0-2,-1 1,0-1,-1-1,35-46,-43 59,1 0,0 0,0 0,0 0,0 0,0 0,1 1,-1-1,0 1,1 0,-1 0,1 0,1-1,-3 2,0 0,1 0,-1 0,0 0,0 0,0 0,0 0,0 0,0 1,0-1,0 0,1 1,-1-1,0 1,0-1,0 1,-1-1,1 1,0 0,0 0,0-1,0 1,4 6,-1 0,0 0,0 0,0 0,-1 0,0 1,2 6,10 24,-10-32,-1 0,1-1,1 1,-1-1,1 0,-1-1,1 1,1-1,-1 0,1-1,0 1,9 4</inkml:trace>
</inkml:ink>
</file>

<file path=xl/ink/ink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7"/>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228 271,'12'0,"0"0,0-1,0 0,0-1,0 0,0-1,6-2,-14 4,0-1,-1 0,0 0,1 0,-1 0,0 0,0-1,0 1,0-1,-1 0,1 0,-1 0,0 0,0 0,0-1,0 1,0-1,-1 1,1-1,-1 0,0 1,0-1,0 0,-1 0,0-1,2-7,-1-1,-1 0,0 0,-1 0,0 1,-1-1,0 0,-3-8,4 18,0 0,0 0,0 0,0 1,-1-1,1 0,-1 0,0 1,1-1,-1 1,0 0,-1-1,1 1,0 0,-1 0,1 0,-1 1,1-1,-1 1,0-1,0 1,0 0,0 0,0 0,0 0,0 1,0-1,0 1,0 0,0-1,0 2,0-1,0 0,0 1,0-1,0 1,0 0,-1 0,-4 2,1 0,0 0,-1 1,2-1,-1 2,0-1,1 1,0 0,-5 6,-52 58,30-31,33-38,-8 8,0 0,0 1,1 0,0 0,0 0,1 1,1 0,-1 0,2 1,-1 0,1 2,-12 37,11-37,0 0,2 0,-1 1,2-1,0 1,-1 10,4-20,-1 0,0 1,1-1,0 0,0 0,1 1,-1-1,1 0,-1 0,1 0,1-1,-1 1,0 0,1-1,0 0,0 1,0-1,0 0,0-1,1 1,-1 0,1-1,2 2,29 17,2-2,6 2,-32-16,0 0,1-1,-1 0,1-1,-1-1,1 0,0 0,0-1,8 0,-18-2,0 1,0 0,-1 0,1-1,0 1,0-1,0 1,-1-1,1 0,0 0,-1 0,1 0,-1 0,1 0,-1 0,1-1,-1 1,0 0,1-1,-1 1,0-1,0 1,0-1,0 0,0-2,1 0,-1-1,0 1,0 0,0-1,-1 1,0 0,1-1,-2 1,1-4,-2-7,0-1,-2 1,1 0,-2 0,-4-10,4 12,0 1,-1 1,0-1,0 1,-1 0,-1 1,0-1,-1 1,1 1,-2 0,1 0,-2 1,1 0,-1 1,0 0,-11-5,21 11,0 1,-1 0,1 0,0-1,0 1,0 0,0 0,0 0,0 0,0 0,0 1,0-1,0 0,0 0,0 1,0-1,0 0,0 1,0-1,0 1,1 0,-1-1,0 1,0 0,0-1,1 1,-1 0,0 0,1-1,-1 1,1 0,-1 0,1 0,-1 0,1 0,-1 0,1 0,0 0,0 0,0 0,-1 0,1 1,-7 50,7-45,-2 34</inkml:trace>
</inkml:ink>
</file>

<file path=xl/ink/ink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8"/>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437 1,'-9'1,"1"0,0 0,-1 1,1 0,0 0,0 1,-40 9,-43-8,-17 2,97-5,0 1,0 1,0 0,1 0,-1 1,1 0,-1 1,-2 2,11-6,0 0,0 1,0-1,-1 1,1 0,1-1,-1 1,0 0,0 0,1 0,-1 0,1 1,0-1,-1 0,1 1,0-1,0 0,1 1,-1-1,0 1,1 0,0-1,-1 1,1-1,0 1,0-1,1 1,-1 0,1-1,-1 1,1-1,0 1,-1-1,2 1,-1-1,1 2,5 10,1-1,1 0,0 0,1 0,9 7,-10-9,12 13,2 0,13 10,-29-28,0-1,0 1,0-1,0-1,1 1,0-1,0 0,0-1,0 0,0-1,8 2,-15-4,-1 1,1-1,0 0,0 0,0 0,-1 0,1 0,0 0,0 0,-1-1,1 1,0 0,0 0,0-1,-1 1,1 0,0-1,-1 1,1-1,0 1,-1-1,1 1,-1-1,1 1,0-1,-1 1,0-1,1 0,0 0,1-27,-20-32,17 56,-16-35,0 3</inkml:trace>
</inkml:ink>
</file>

<file path=xl/ink/ink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39"/>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0 0</inkml:trace>
</inkml:ink>
</file>

<file path=xl/ink/ink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0"/>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0 0</inkml:trace>
</inkml:ink>
</file>

<file path=xl/ink/ink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1"/>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731 509,'-1'-1,"1"-1,0 0,-1 0,0 0,1 0,-1 1,0-1,0 0,0 0,0 1,0-1,0 1,-1-1,1 1,0 0,-1-1,-6-6,-29-32,-1 1,-2 3,-35-25,-142-92,171 122,24 16,-1-2,-1 1,0 2,-1 0,-1 1,-20-6,44 18,0 0,1 1,-1-1,0 0,0 1,0 0,1-1,-1 1,0 0,0 0,0 0,0 0,0 0,1 1,-1-1,0 1,0-1,0 1,1-1,-1 1,0 0,1 0,-1 0,1 0,-1 0,1 0,-1 0,1 1,0-1,-1 0,1 1,0-1,0 1,0-1,0 1,0 0,1-1,-1 1,0 0,1 0,-1 0,1-1,0 1,0 0,-1 0,1 0,1 2,-2 12,1 0,1 1,0-1,1 0,2 4,-2-10,11 59,-6-41,-2 0,-1 1,-1 13,-2-34,-1 0,1 1,1-1,-1 0,1 0,1 0,-1-1,1 1,4 6,-6-12,1 1,-1-1,1 1,0-1,-1 0,1 0,0 0,0 0,1 0,-1 0,0 0,1-1,-1 1,1-1,-1 0,1 0,0 0,-1 0,1 0,0 0,0-1,0 1,-1-1,1 0,0 0,0 0,0 0,0-1,1 1,35-9,0-2,4-3,48-13,-54 21,0 1,0 2,1 2,-1 1,8 2,21 0,-39-2</inkml:trace>
</inkml:ink>
</file>

<file path=xl/ink/ink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2"/>
    </inkml:context>
    <inkml:brush xml:id="br0">
      <inkml:brushProperty name="width" value="0.3" units="cm"/>
      <inkml:brushProperty name="height" value="0.6" units="cm"/>
      <inkml:brushProperty name="color" value="#EF0C4D"/>
      <inkml:brushProperty name="tip" value="rectangle"/>
      <inkml:brushProperty name="rasterOp" value="maskPen"/>
      <inkml:brushProperty name="ignorePressure" value="1"/>
    </inkml:brush>
  </inkml:definitions>
  <inkml:trace contextRef="#ctx0" brushRef="#br0">0 0</inkml:trace>
</inkml:ink>
</file>

<file path=xl/ink/ink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3"/>
    </inkml:context>
    <inkml:brush xml:id="br0">
      <inkml:brushProperty name="width" value="0.3" units="cm"/>
      <inkml:brushProperty name="height" value="0.6" units="cm"/>
      <inkml:brushProperty name="color" value="#A2D762"/>
      <inkml:brushProperty name="tip" value="rectangle"/>
      <inkml:brushProperty name="rasterOp" value="maskPen"/>
      <inkml:brushProperty name="ignorePressure" value="1"/>
    </inkml:brush>
  </inkml:definitions>
  <inkml:trace contextRef="#ctx0" brushRef="#br0">125 149,'7'0,"-1"0,1-1,-1 1,1-2,0 1,-1 0,4-2,-8 2,0 0,0 0,0 0,0 0,0 0,-1 0,1-1,-1 1,1-1,-1 1,1-1,-1 1,0-1,0 0,0 0,0 0,0 0,0 1,0-2,0 1,-1 1,1-2,-1 1,0 0,0-1,1-3,0-2,-1 1,0 0,-1 0,1 1,-1-2,0 1,-2-4,2 9,1 0,-1 1,1-1,-1 1,0-1,1 1,-2-1,1 1,1-1,-1 1,0 0,-1 0,1-1,0 1,-1 0,1 0,-1 1,1-2,0 2,-1-1,0 0,1 1,-1-1,0 1,1-1,-1 1,0 0,1 0,-1 0,1-1,-1 2,0-1,1 0,-1 0,0 0,1 1,-1-1,0 1,-3 0,2 1,-1 0,-1 0,2 0,-1 0,0 0,1 1,0 0,-3 3,-29 32,17-17,18-21,-4 4,-1 0,1 1,0 0,0 0,0 0,1 1,0-1,0 1,1 0,-1 0,1 1,-7 20,6-20,1 1,0-1,0 0,1 1,0-1,-1 6,3-10,-1-1,0 0,0 1,1-1,-1 0,1 1,0-1,0 0,-1 0,2 1,-1-2,0 1,0 1,1-2,0 1,-1 0,1 0,0-1,-1 0,1 1,0 0,0-1,2 1,15 10,1-2,4 2,-18-10,0 1,0-1,0 0,1 0,-1-1,1 0,-1 0,1 0,4-1,-10 0,0 0,0 0,0 0,0-1,0 1,0 0,0 0,0-1,0 1,0-1,-1 1,1-1,0 1,0-1,0 0,0 0,-1 1,1-1,0 0,-1 1,1-2,-1 2,1-1,0 0,-1-1,1-1,0 1,-1-1,1 1,-1-1,0 1,0 0,1-1,-2 1,1-2,-1-4,0-1,-1 1,0-1,0 1,-3-6,2 7,0 1,0 0,0-1,-1 1,1 0,-2 0,1 0,-1 1,0 0,0 0,0 0,-1 1,0-1,0 2,0-1,-6-3,12 7,-1 0,0 0,1 0,-1-1,0 1,1 0,-1 0,1 0,-1 0,1 0,-1 1,1-1,-1 0,1 0,-1 0,0 0,1 0,-1 1,1-1,-1 0,1 1,0-1,-1 0,1 1,-1-1,1 0,0 1,-1-1,1 0,-1 1,1 0,0-1,0 1,-1-1,1 1,0-1,0 1,0-1,0 1,0 0,-1-1,1 1,-4 28,4-25,-1 18</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663"/>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105 414,'0'0,"1"1,-1-1,0 1,1-1,-1 0,0 1,1-1,-1 0,1 1,-1-1,1 0,-1 0,0 0,1 1,-1-1,1 0,-1 0,1 0,-1 0,1 0,-1 0,1 0,-1 0,1 0,-1 0,1 0,-1 0,1 0,-1 0,1 0,-1-1,0 1,1 0,-1 0,1 0,-1-1,1 1,-1 0,0-1,1 1,-1 0,1-1,22-12,16-16,-2-2,2-5,-15 14,1 0,0 1,2 2,0 0,27-12,-51 29,21-8,-19 11,-13 9,-24 17,-1-2,-27 16,11-8,21-16,-1-1,-1-1,-1-2,0-1,-10 2,38-13,0 0,0 0,0 0,0 1,1-1,-1 1,0 0,1 0,-1 0,1 0,0 0,0 0,-1 1,2-1,-1 1,0-1,0 1,1 0,-1 0,1-1,0 1,0 0,0 0,0 3,1-4,0 0,0 0,0 0,1 1,-1-1,1 0,-1 0,1 0,0 0,0 0,0 0,0 0,0 0,0-1,0 1,1 0,-1 0,0-1,1 1,0-1,-1 0,1 1,0-1,0 0,0 0,0 0,0 0,0 0,0-1,0 1,0 0,0-1,0 0,0 1,2-1,8 1,0 0,-1-1,1-1,0 1,-1-2,1 0,-1 0,0-1,0 0,0-1,0 0,0-1,-1 0,0-1,0 0,5-4,6-6,0 0,-1-1,0-1,-2-1,0-1,12-19,24-44,-49 74,0 0,-1-1,0 1,-1-1,0 0,0 0,-1 0,0-5,-2 12,0 0,0 1,0-1,0 0,-1 1,1-1,-1 0,0 1,0-1,0 1,0-1,0 1,0 0,-1-1,1 1,-1 0,0 0,0 0,0 0,1 0,-2 0,1 0,0 1,0-1,-1 1,0-1,-8-3,-1 0,0 0,0 1,0 1,-5-1,-19-5,32 7,-10-3,-1 0,0 1,1 1,-1 0,-15-1,26 4,-1 0,0 0,1 1,-1 0,1 0,-1 0,1 0,0 1,-1-1,1 1,0 0,0 0,0 1,0-1,0 1,1 0,-1 0,1 0,0 1,0-1,-2 4,-1 1,0 0,1 1,0-1,1 1,-3 8,6-15,1-1,-1 1,1 0,-1 0,1-1,0 1,0 0,0 0,0 0,0 0,0-1,0 1,0 0,1 0,0 1,-1-2,1 0,0-1,0 1,-1 0,1 0,0 0,0-1,0 1,0 0,0-1,0 1,0-1,0 1,0-1,0 1,0-1,0 0,0 0,0 1,0-1,1 0,-1 0,0 0,0 0,0 0,0-1,1 1,31-9,-32 9,0-1,0 1,0-1,1 1,-1-1,0 1,0-1,0 1,0-1,0 0,-1 0,1 1,0-1,0 0,0 0,-1 0,1 0,0 0,-1 0,1 0,-1 0,0 0,1 0,-1-1,0 1,1-1,-2 2,1-1,-1 0,0 0,1 1,-1-1,0 0,1 1,-1-1,0 1,0-1,0 1,0-1,1 1,-1-1,0 1,0 0,0 0,0-1,0 1,0 0,0 0,0 0,0 0,0 0,0 0,0 1,0-1,0 0,0 0,0 1,0-1,1 0,-2 1,-34 9,36-10,-31 10,12-5,1 2,0-1,-9 6,24-10,-1 0,1-1,0 1,0 0,0 0,0 1,1-1,-1 1,0-1,1 1,0 0,0 0,0 0,0 0,0 0,0 0,1 1,-1-1,1 1,0 1,1-5,-1 1,1 0,0 0,-1 0,1-1,0 1,0 0,0 0,0 0,0-1,0 1,0 0,0 0,0 0,0 0,0-1,1 1,-1 0,0 0,1 0,-1-1,0 1,1 0,-1-1,1 1,12-11,13-31,-14 16,-2 1</inkml:trace>
</inkml:ink>
</file>

<file path=xl/ink/ink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4"/>
    </inkml:context>
    <inkml:brush xml:id="br0">
      <inkml:brushProperty name="width" value="0.3" units="cm"/>
      <inkml:brushProperty name="height" value="0.6" units="cm"/>
      <inkml:brushProperty name="color" value="#00B44B"/>
      <inkml:brushProperty name="tip" value="rectangle"/>
      <inkml:brushProperty name="rasterOp" value="maskPen"/>
      <inkml:brushProperty name="ignorePressure" value="1"/>
    </inkml:brush>
  </inkml:definitions>
  <inkml:trace contextRef="#ctx0" brushRef="#br0">287 0,'5'2,"0"-1,0 1,-1 0,1 0,-1 1,1-1,-1 1,0 0,0 0,0 0,0 1,-1-1,4 5,-5-5,0 0,-1 0,1 1,0-1,-1 1,0-1,0 1,0 0,0 0,-1-1,1 1,-1 0,0 0,0-1,0 1,-1 0,0 2,-1 2,0-1,0 0,-1-1,0 1,-1 0,1-1,-1 0,0 0,-2 1,-10 12,0-1,-2-1,0 0,-2-1,-1 0,-8 5,0-2,-1 0,-1-3,-1 0,0-2,-5 0,43-20,5 0</inkml:trace>
</inkml:ink>
</file>

<file path=xl/ink/ink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5"/>
    </inkml:context>
    <inkml:brush xml:id="br0">
      <inkml:brushProperty name="width" value="0.3" units="cm"/>
      <inkml:brushProperty name="height" value="0.6" units="cm"/>
      <inkml:brushProperty name="color" value="#0069AF"/>
      <inkml:brushProperty name="tip" value="rectangle"/>
      <inkml:brushProperty name="rasterOp" value="maskPen"/>
      <inkml:brushProperty name="ignorePressure" value="1"/>
    </inkml:brush>
  </inkml:definitions>
  <inkml:trace contextRef="#ctx0" brushRef="#br0">1 1</inkml:trace>
</inkml:ink>
</file>

<file path=xl/ink/ink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6"/>
    </inkml:context>
    <inkml:brush xml:id="br0">
      <inkml:brushProperty name="width" value="0.3" units="cm"/>
      <inkml:brushProperty name="height" value="0.6" units="cm"/>
      <inkml:brushProperty name="color" value="#0069AF"/>
      <inkml:brushProperty name="tip" value="rectangle"/>
      <inkml:brushProperty name="rasterOp" value="maskPen"/>
      <inkml:brushProperty name="ignorePressure" value="1"/>
    </inkml:brush>
  </inkml:definitions>
  <inkml:trace contextRef="#ctx0" brushRef="#br0">1 1,'10'0,"10"0,0 5,3 2,-2 5,-1 1,3-2,2-3,2 2,2 0,2 3,0 0,-5-3</inkml:trace>
</inkml:ink>
</file>

<file path=xl/ink/ink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7"/>
    </inkml:context>
    <inkml:brush xml:id="br0">
      <inkml:brushProperty name="width" value="0.3" units="cm"/>
      <inkml:brushProperty name="height" value="0.6" units="cm"/>
      <inkml:brushProperty name="color" value="#FF8517"/>
      <inkml:brushProperty name="tip" value="rectangle"/>
      <inkml:brushProperty name="rasterOp" value="maskPen"/>
      <inkml:brushProperty name="ignorePressure" value="1"/>
    </inkml:brush>
  </inkml:definitions>
  <inkml:trace contextRef="#ctx0" brushRef="#br0">13 1,'-5'0,"-2"0</inkml:trace>
</inkml:ink>
</file>

<file path=xl/ink/ink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4T03:32:23.748"/>
    </inkml:context>
    <inkml:brush xml:id="br0">
      <inkml:brushProperty name="width" value="0.3" units="cm"/>
      <inkml:brushProperty name="height" value="0.6" units="cm"/>
      <inkml:brushProperty name="color" value="#FF8517"/>
      <inkml:brushProperty name="tip" value="rectangle"/>
      <inkml:brushProperty name="rasterOp" value="maskPen"/>
      <inkml:brushProperty name="ignorePressure" value="1"/>
    </inkml:brush>
  </inkml:definitions>
  <inkml:trace contextRef="#ctx0" brushRef="#br0">435 98,'-6'0,"-6"0,-12-6,-7-1,-4 0,-7-4,-1-5,1 0,3 3,3 3,2 4,1 3,1 1,7 2</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atersensitivecities.org.au/content/new-factsheets-offer-strategies-for-restoring-urban-waterways/" TargetMode="External"/><Relationship Id="rId1" Type="http://schemas.openxmlformats.org/officeDocument/2006/relationships/hyperlink" Target="https://watersensitivecities.org.au/content/restore-tool-evaluation-scrubby-creek-pilot-application/"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aterbydesign.com.au/case-study/davidson-street-newmarket" TargetMode="External"/><Relationship Id="rId1" Type="http://schemas.openxmlformats.org/officeDocument/2006/relationships/hyperlink" Target="https://waterbydesign.com.au/case-study/davidson-street-newmarket"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melbournewater.com.au/about-us/services-and-prices/waterways-and-drainage-charge" TargetMode="External"/><Relationship Id="rId21" Type="http://schemas.openxmlformats.org/officeDocument/2006/relationships/hyperlink" Target="https://www.brisbane.qld.gov.au/sites/default/files/wsud_chapt10_aquifer_storage_and_recovery.pdf" TargetMode="External"/><Relationship Id="rId42" Type="http://schemas.openxmlformats.org/officeDocument/2006/relationships/hyperlink" Target="https://www.environment.gov.au/biodiversity/invasive/weeds/management/prevention.html" TargetMode="External"/><Relationship Id="rId63" Type="http://schemas.openxmlformats.org/officeDocument/2006/relationships/hyperlink" Target="https://watersensitivecities.org.au/wp-content/uploads/2018/11/Repairing-riparian-function-what-to-do-at-the-site.pdf" TargetMode="External"/><Relationship Id="rId84" Type="http://schemas.openxmlformats.org/officeDocument/2006/relationships/hyperlink" Target="https://www.brisbanetimes.com.au/national/queensland/we-can-learn-a-lot-from-inner-cities-third-places-20190131-p50uy4.html" TargetMode="External"/><Relationship Id="rId138" Type="http://schemas.openxmlformats.org/officeDocument/2006/relationships/vmlDrawing" Target="../drawings/vmlDrawing3.vml"/><Relationship Id="rId16" Type="http://schemas.openxmlformats.org/officeDocument/2006/relationships/hyperlink" Target="https://www.brisbane.qld.gov.au/clean-and-green/natural-environment-and-water/creeks-and-waterways/protect-our-waterways/stormwater-harvesting-and-reuse-projects" TargetMode="External"/><Relationship Id="rId107" Type="http://schemas.openxmlformats.org/officeDocument/2006/relationships/hyperlink" Target="https://watersource.awa.asn.au/environment/built-environment/incentivising-stormwater-management-in-cities-and-suburbs/" TargetMode="External"/><Relationship Id="rId11" Type="http://schemas.openxmlformats.org/officeDocument/2006/relationships/hyperlink" Target="https://www.brisbane.qld.gov.au/clean-and-green/rubbish-tips-and-bins/illegal-dumping" TargetMode="External"/><Relationship Id="rId32" Type="http://schemas.openxmlformats.org/officeDocument/2006/relationships/hyperlink" Target="https://www.csiro.au/en/News/News-releases/2019/Worlds-erosion-experts-gather-at-gateway-to-GBR" TargetMode="External"/><Relationship Id="rId37" Type="http://schemas.openxmlformats.org/officeDocument/2006/relationships/hyperlink" Target="https://yoursay.whitsundayrc.qld.gov.au/tilapia-catching-day" TargetMode="External"/><Relationship Id="rId53" Type="http://schemas.openxmlformats.org/officeDocument/2006/relationships/hyperlink" Target="https://www.brisbane.qld.gov.au/clean-and-green/natural-environment-and-water/biodiversity-in-brisbane/habitat-brisbane" TargetMode="External"/><Relationship Id="rId58" Type="http://schemas.openxmlformats.org/officeDocument/2006/relationships/hyperlink" Target="https://www.pubs.ext.vt.edu/420/420-151/420-151.html" TargetMode="External"/><Relationship Id="rId74" Type="http://schemas.openxmlformats.org/officeDocument/2006/relationships/hyperlink" Target="https://www.safeworkaustralia.gov.au/safe-design" TargetMode="External"/><Relationship Id="rId79" Type="http://schemas.openxmlformats.org/officeDocument/2006/relationships/hyperlink" Target="https://waterbydesign.com.au/case-study/small-creek-ipswich-city-council" TargetMode="External"/><Relationship Id="rId102" Type="http://schemas.openxmlformats.org/officeDocument/2006/relationships/hyperlink" Target="https://en.wikipedia.org/wiki/Common_land" TargetMode="External"/><Relationship Id="rId123" Type="http://schemas.openxmlformats.org/officeDocument/2006/relationships/hyperlink" Target="https://waterbydesign.com.au/download/maintaining-vegetated-assets" TargetMode="External"/><Relationship Id="rId128" Type="http://schemas.openxmlformats.org/officeDocument/2006/relationships/hyperlink" Target="https://urbandesign.org.au/protocol-framework/principles/enduring/" TargetMode="External"/><Relationship Id="rId5" Type="http://schemas.openxmlformats.org/officeDocument/2006/relationships/hyperlink" Target="https://daintreerainforest.net.au/" TargetMode="External"/><Relationship Id="rId90" Type="http://schemas.openxmlformats.org/officeDocument/2006/relationships/hyperlink" Target="https://www.brisbane.qld.gov.au/about-council/contact/have-your-say/what-is-community-engagement" TargetMode="External"/><Relationship Id="rId95" Type="http://schemas.openxmlformats.org/officeDocument/2006/relationships/hyperlink" Target="https://www.brisbane.qld.gov.au/things-to-see-and-do/experiences-and-culture/public-art/street-art/art-on-traffic-signal-boxes-artforce" TargetMode="External"/><Relationship Id="rId22" Type="http://schemas.openxmlformats.org/officeDocument/2006/relationships/hyperlink" Target="https://rainwaterharvesting.org.au/" TargetMode="External"/><Relationship Id="rId27" Type="http://schemas.openxmlformats.org/officeDocument/2006/relationships/hyperlink" Target="https://rainwaterharvesting.org.au/" TargetMode="External"/><Relationship Id="rId43" Type="http://schemas.openxmlformats.org/officeDocument/2006/relationships/hyperlink" Target="http://www.stockandwaterways.com.au/section-5-riparian-fencing/" TargetMode="External"/><Relationship Id="rId48" Type="http://schemas.openxmlformats.org/officeDocument/2006/relationships/hyperlink" Target="https://www.daf.qld.gov.au/business-priorities/fisheries/habitats/instream-structures-fish-passage/freshwater-fish-habitat" TargetMode="External"/><Relationship Id="rId64" Type="http://schemas.openxmlformats.org/officeDocument/2006/relationships/hyperlink" Target="https://watersensitivecities.org.au/content/new-factsheets-offer-strategies-for-restoring-urban-waterways/" TargetMode="External"/><Relationship Id="rId69" Type="http://schemas.openxmlformats.org/officeDocument/2006/relationships/hyperlink" Target="https://hlw.org.au/project/mulgowie-riverbank-restoration-program/" TargetMode="External"/><Relationship Id="rId113" Type="http://schemas.openxmlformats.org/officeDocument/2006/relationships/hyperlink" Target="https://www.brisbane.qld.gov.au/sites/default/files/rivers-edge-strategy-sept-2013.pdf" TargetMode="External"/><Relationship Id="rId118" Type="http://schemas.openxmlformats.org/officeDocument/2006/relationships/hyperlink" Target="https://www.waterrating.gov.au/" TargetMode="External"/><Relationship Id="rId134" Type="http://schemas.openxmlformats.org/officeDocument/2006/relationships/hyperlink" Target="https://watersensitivecities.org.au/solutions/case-studies/small-creek-naturalisation/" TargetMode="External"/><Relationship Id="rId139" Type="http://schemas.openxmlformats.org/officeDocument/2006/relationships/comments" Target="../comments2.xml"/><Relationship Id="rId80" Type="http://schemas.openxmlformats.org/officeDocument/2006/relationships/hyperlink" Target="https://www.mustdobrisbane.com/outdoors/walks/river" TargetMode="External"/><Relationship Id="rId85" Type="http://schemas.openxmlformats.org/officeDocument/2006/relationships/hyperlink" Target="https://www.codesignstudio.com.au/blog/declining-retail-urgently-needs-to-create-sticky-places-to-succeed" TargetMode="External"/><Relationship Id="rId12" Type="http://schemas.openxmlformats.org/officeDocument/2006/relationships/hyperlink" Target="https://waterbydesign.com.au/download/bioretention-technical-design-guidelines" TargetMode="External"/><Relationship Id="rId17" Type="http://schemas.openxmlformats.org/officeDocument/2006/relationships/hyperlink" Target="https://www.ipwea.org/blogs/intouch/2017/09/21/ipswich-city-councils-stormwater-harvesting-success" TargetMode="External"/><Relationship Id="rId33" Type="http://schemas.openxmlformats.org/officeDocument/2006/relationships/hyperlink" Target="https://www.qld.gov.au/environment/land/management/vegetation/clearing" TargetMode="External"/><Relationship Id="rId38" Type="http://schemas.openxmlformats.org/officeDocument/2006/relationships/hyperlink" Target="http://catchmentsolutions.com.au/files/2018/05/Greater-Brisbane-Fish-Barrier-Prioritisation-Report.pdf" TargetMode="External"/><Relationship Id="rId59" Type="http://schemas.openxmlformats.org/officeDocument/2006/relationships/hyperlink" Target="https://wetlandinfo.des.qld.gov.au/resources/static/pdf/resources/reports/buffer-guide/wetland-buffer-guideline-14-04-13.pdf" TargetMode="External"/><Relationship Id="rId103" Type="http://schemas.openxmlformats.org/officeDocument/2006/relationships/hyperlink" Target="http://theconversation.com/concrete-jungle-well-have-to-do-more-than-plant-trees-to-bring-wildlife-back-to-our-cities-51047" TargetMode="External"/><Relationship Id="rId108" Type="http://schemas.openxmlformats.org/officeDocument/2006/relationships/hyperlink" Target="https://livingwaterways.com.au/" TargetMode="External"/><Relationship Id="rId124" Type="http://schemas.openxmlformats.org/officeDocument/2006/relationships/hyperlink" Target="https://portal.engineersaustralia.org.au/news/bones-and-shells-help-design-more-durable-concrete" TargetMode="External"/><Relationship Id="rId129" Type="http://schemas.openxmlformats.org/officeDocument/2006/relationships/hyperlink" Target="https://en.wikipedia.org/wiki/Whole-life_cost" TargetMode="External"/><Relationship Id="rId54" Type="http://schemas.openxmlformats.org/officeDocument/2006/relationships/hyperlink" Target="http://www.agriculture.gov.au/import/goods/live-animals/importing-live-fish-aus" TargetMode="External"/><Relationship Id="rId70" Type="http://schemas.openxmlformats.org/officeDocument/2006/relationships/hyperlink" Target="https://theconversation.com/half-the-worlds-ecosystems-at-risk-from-habitat-loss-and-australia-is-one-of-the-worst-64663" TargetMode="External"/><Relationship Id="rId75" Type="http://schemas.openxmlformats.org/officeDocument/2006/relationships/hyperlink" Target="https://www.brisbane.qld.gov.au/sites/default/files/crime_prevention_whole_policy.pdf" TargetMode="External"/><Relationship Id="rId91" Type="http://schemas.openxmlformats.org/officeDocument/2006/relationships/hyperlink" Target="https://www.natureplayqld.org.au/" TargetMode="External"/><Relationship Id="rId96" Type="http://schemas.openxmlformats.org/officeDocument/2006/relationships/hyperlink" Target="https://brisbanedevelopment.com/brisbane-design-firms-share-victoria-park-concepts/" TargetMode="External"/><Relationship Id="rId1" Type="http://schemas.openxmlformats.org/officeDocument/2006/relationships/hyperlink" Target="https://www.greater.sydney/metropolis-of-three-cities/sustainability/city-its-landscape/urban-tree-canopy-cover-increased" TargetMode="External"/><Relationship Id="rId6" Type="http://schemas.openxmlformats.org/officeDocument/2006/relationships/hyperlink" Target="https://waterbydesign.com.au/download/esc-factsheet-2-soil-cover" TargetMode="External"/><Relationship Id="rId23" Type="http://schemas.openxmlformats.org/officeDocument/2006/relationships/hyperlink" Target="http://eplan.brisbane.qld.gov.au/CP/Ch7StormwaterDrainage" TargetMode="External"/><Relationship Id="rId28" Type="http://schemas.openxmlformats.org/officeDocument/2006/relationships/hyperlink" Target="https://www.chiefscientist.qld.gov.au/publications/understanding-floods/managing-flood-risks" TargetMode="External"/><Relationship Id="rId49" Type="http://schemas.openxmlformats.org/officeDocument/2006/relationships/hyperlink" Target="https://www.daf.qld.gov.au/business-priorities/fisheries/habitats/policies-guidelines/factsheets/what-is-a-waterway-barrier-work" TargetMode="External"/><Relationship Id="rId114" Type="http://schemas.openxmlformats.org/officeDocument/2006/relationships/hyperlink" Target="https://southbankcorporation.com.au/" TargetMode="External"/><Relationship Id="rId119" Type="http://schemas.openxmlformats.org/officeDocument/2006/relationships/hyperlink" Target="http://www.yourhome.gov.au/water/reducing-water-demand" TargetMode="External"/><Relationship Id="rId44" Type="http://schemas.openxmlformats.org/officeDocument/2006/relationships/hyperlink" Target="https://www.environment.gov.au/biodiversity/invasive-species/feral-animals-australia" TargetMode="External"/><Relationship Id="rId60" Type="http://schemas.openxmlformats.org/officeDocument/2006/relationships/hyperlink" Target="https://www.deakin.edu.au/__data/assets/pdf_file/0004/310747/Beyond-Blue-To-Green-Literature-Review.pdf" TargetMode="External"/><Relationship Id="rId65" Type="http://schemas.openxmlformats.org/officeDocument/2006/relationships/hyperlink" Target="https://waterbydesign.com.au/case-study/case-study-1" TargetMode="External"/><Relationship Id="rId81" Type="http://schemas.openxmlformats.org/officeDocument/2006/relationships/hyperlink" Target="http://www.yourneighbourhood.com.au/public-space-to-open-30-october-waterline-park-3-6-billion-queens-wharf-brisbane-city/" TargetMode="External"/><Relationship Id="rId86" Type="http://schemas.openxmlformats.org/officeDocument/2006/relationships/hyperlink" Target="https://www.qff.org.au/projects/reef-alliance/awards/" TargetMode="External"/><Relationship Id="rId130" Type="http://schemas.openxmlformats.org/officeDocument/2006/relationships/hyperlink" Target="https://www.inc.com/encyclopedia/opportunity-cost.html" TargetMode="External"/><Relationship Id="rId135" Type="http://schemas.openxmlformats.org/officeDocument/2006/relationships/hyperlink" Target="https://waterbydesign.com.au/case-study/davidson-street-newmarket" TargetMode="External"/><Relationship Id="rId13" Type="http://schemas.openxmlformats.org/officeDocument/2006/relationships/hyperlink" Target="https://www.qld.gov.au/environment/pollution/management/waste/recovery/reduction/plastic-bags/about" TargetMode="External"/><Relationship Id="rId18" Type="http://schemas.openxmlformats.org/officeDocument/2006/relationships/hyperlink" Target="https://southbankcorporation.com.au/projects/rain-bank" TargetMode="External"/><Relationship Id="rId39" Type="http://schemas.openxmlformats.org/officeDocument/2006/relationships/hyperlink" Target="https://www.brisbane.qld.gov.au/clean-and-green/natural-environment-and-water/biodiversity-in-brisbane/wildlife-in-brisbane/pest-animals-and-invasive-species/biocontrol-for-aquatic-weeds" TargetMode="External"/><Relationship Id="rId109" Type="http://schemas.openxmlformats.org/officeDocument/2006/relationships/hyperlink" Target="http://theconversation.com/explainer-what-is-a-circular-economy-29666" TargetMode="External"/><Relationship Id="rId34" Type="http://schemas.openxmlformats.org/officeDocument/2006/relationships/hyperlink" Target="https://www.architectureanddesign.com.au/features/product-in-focus/possibilities-flow-with-permeable-paving" TargetMode="External"/><Relationship Id="rId50" Type="http://schemas.openxmlformats.org/officeDocument/2006/relationships/hyperlink" Target="https://www.lfwseq.org.au/" TargetMode="External"/><Relationship Id="rId55" Type="http://schemas.openxmlformats.org/officeDocument/2006/relationships/hyperlink" Target="http://catchmentsolutions.com.au/files/2018/05/Greater-Brisbane-Fish-Barrier-Prioritisation-Report.pdf" TargetMode="External"/><Relationship Id="rId76" Type="http://schemas.openxmlformats.org/officeDocument/2006/relationships/hyperlink" Target="https://www.nhwq.org/" TargetMode="External"/><Relationship Id="rId97" Type="http://schemas.openxmlformats.org/officeDocument/2006/relationships/hyperlink" Target="https://www.healthyactivebydesign.com.au/design-features/public-open-spaces/" TargetMode="External"/><Relationship Id="rId104" Type="http://schemas.openxmlformats.org/officeDocument/2006/relationships/hyperlink" Target="https://dilgpprd.blob.core.windows.net/general/spp-guidance-natural-hazards-risk-resilience-flood.pdf" TargetMode="External"/><Relationship Id="rId120" Type="http://schemas.openxmlformats.org/officeDocument/2006/relationships/hyperlink" Target="https://www.rockhamptonregion.qld.gov.au/CouncilServices/Fitzroy-River-Water/Tips-at-the-Tap/Water-saving-rebates" TargetMode="External"/><Relationship Id="rId125" Type="http://schemas.openxmlformats.org/officeDocument/2006/relationships/hyperlink" Target="http://siteresources.worldbank.org/INTRANETENVIRONMENT/Resources/244351-1279901011064/GuidanceNoteonLegacyPollution.pdf" TargetMode="External"/><Relationship Id="rId7" Type="http://schemas.openxmlformats.org/officeDocument/2006/relationships/hyperlink" Target="https://waterbydesign.com.au/download/sediment-management-on-construction-sites" TargetMode="External"/><Relationship Id="rId71" Type="http://schemas.openxmlformats.org/officeDocument/2006/relationships/hyperlink" Target="https://www.brisbanefestival.com.au/whats-on/sunsuper-riverfire" TargetMode="External"/><Relationship Id="rId92" Type="http://schemas.openxmlformats.org/officeDocument/2006/relationships/hyperlink" Target="https://www.seqwater.com.au/sites/default/files/2019-09/Seqwater%20H20Kids%20Program%202018.pdf" TargetMode="External"/><Relationship Id="rId2" Type="http://schemas.openxmlformats.org/officeDocument/2006/relationships/hyperlink" Target="https://www.planning.nsw.gov.au/Policy-and-Legislation/Open-space-and-parklands/5-million-trees" TargetMode="External"/><Relationship Id="rId29" Type="http://schemas.openxmlformats.org/officeDocument/2006/relationships/hyperlink" Target="https://www.ipweaq.com/qudm" TargetMode="External"/><Relationship Id="rId24" Type="http://schemas.openxmlformats.org/officeDocument/2006/relationships/hyperlink" Target="https://en.wikipedia.org/wiki/SMART_Tunnel" TargetMode="External"/><Relationship Id="rId40" Type="http://schemas.openxmlformats.org/officeDocument/2006/relationships/hyperlink" Target="https://permaculturenews.org/2016/07/15/working-wisely-weeds/" TargetMode="External"/><Relationship Id="rId45" Type="http://schemas.openxmlformats.org/officeDocument/2006/relationships/hyperlink" Target="https://www.jcu.edu.au/__data/assets/pdf_file/0013/121351/jcuprd1_053876.pdf" TargetMode="External"/><Relationship Id="rId66" Type="http://schemas.openxmlformats.org/officeDocument/2006/relationships/hyperlink" Target="http://seraustralasia.com/standards/National%20Restoration%20Standards%202nd%20Edition.pdf" TargetMode="External"/><Relationship Id="rId87" Type="http://schemas.openxmlformats.org/officeDocument/2006/relationships/hyperlink" Target="https://parks.des.qld.gov.au/parks/daguilar/walkabout-creek.html" TargetMode="External"/><Relationship Id="rId110" Type="http://schemas.openxmlformats.org/officeDocument/2006/relationships/hyperlink" Target="https://waterbydesign.com.au/case-study/davidson-street-newmarket" TargetMode="External"/><Relationship Id="rId115" Type="http://schemas.openxmlformats.org/officeDocument/2006/relationships/hyperlink" Target="https://www.clearwatervic.com.au/user-data/resource-files/Strategic-Approach-to-WSUD-Implementation-Guidelines.pdf" TargetMode="External"/><Relationship Id="rId131" Type="http://schemas.openxmlformats.org/officeDocument/2006/relationships/hyperlink" Target="https://en.wikipedia.org/wiki/Cost%E2%80%93benefit_analysis" TargetMode="External"/><Relationship Id="rId136" Type="http://schemas.openxmlformats.org/officeDocument/2006/relationships/printerSettings" Target="../printerSettings/printerSettings5.bin"/><Relationship Id="rId61" Type="http://schemas.openxmlformats.org/officeDocument/2006/relationships/hyperlink" Target="https://www.qld.gov.au/recreation/activities/boating-fishing/rec-fishing/dams/stocking" TargetMode="External"/><Relationship Id="rId82" Type="http://schemas.openxmlformats.org/officeDocument/2006/relationships/hyperlink" Target="https://www.artofmanliness.com/articles/3-keys-balancing-safety-risk-raising-kids/" TargetMode="External"/><Relationship Id="rId19" Type="http://schemas.openxmlformats.org/officeDocument/2006/relationships/hyperlink" Target="http://stormwaterqueensland.asn.au/wp-content/uploads/2014/07/Hoban-preview1.pdf" TargetMode="External"/><Relationship Id="rId14" Type="http://schemas.openxmlformats.org/officeDocument/2006/relationships/hyperlink" Target="https://waterbydesign.com.au/download/flyer_3" TargetMode="External"/><Relationship Id="rId30" Type="http://schemas.openxmlformats.org/officeDocument/2006/relationships/hyperlink" Target="https://www.charteredforesters.org/2017/06/trees-can-reduce-floods/" TargetMode="External"/><Relationship Id="rId35" Type="http://schemas.openxmlformats.org/officeDocument/2006/relationships/hyperlink" Target="https://www.theguardian.com/cities/2017/sep/25/what-flood-proof-city-china-dhaka-houston" TargetMode="External"/><Relationship Id="rId56" Type="http://schemas.openxmlformats.org/officeDocument/2006/relationships/hyperlink" Target="https://www.logan.qld.gov.au/about-council/news-and-publications/media-releases/vl-news/a-new-way-for-fish-to-flourish" TargetMode="External"/><Relationship Id="rId77" Type="http://schemas.openxmlformats.org/officeDocument/2006/relationships/hyperlink" Target="https://www.visitmelbourne.com/regions/melbourne/destinations/laneways" TargetMode="External"/><Relationship Id="rId100" Type="http://schemas.openxmlformats.org/officeDocument/2006/relationships/hyperlink" Target="https://waterbydesign.com.au/case-study/little-mccreadys-creek-rehabilitation-mackay-regional-council" TargetMode="External"/><Relationship Id="rId105" Type="http://schemas.openxmlformats.org/officeDocument/2006/relationships/hyperlink" Target="http://www.watersafety.com.au/Portals/0/AWSC%20Strategy%202016-20/RLS_AWSS2016_Report_2016LR.pdf" TargetMode="External"/><Relationship Id="rId126" Type="http://schemas.openxmlformats.org/officeDocument/2006/relationships/hyperlink" Target="https://www.ellenmacarthurfoundation.org/assets/downloads/2_Buildings_Designing_Mar19.pdf" TargetMode="External"/><Relationship Id="rId8" Type="http://schemas.openxmlformats.org/officeDocument/2006/relationships/hyperlink" Target="https://www.derwentestuary.org.au/assets/Soil_and_water_management_on_building_and_construction_sites_5.pdf" TargetMode="External"/><Relationship Id="rId51" Type="http://schemas.openxmlformats.org/officeDocument/2006/relationships/hyperlink" Target="http://theconversation.com/sustainable-aquaculture-is-possible-with-the-right-science-67912" TargetMode="External"/><Relationship Id="rId72" Type="http://schemas.openxmlformats.org/officeDocument/2006/relationships/hyperlink" Target="https://www.brisbane.qld.gov.au/traffic-and-transport/parking-in-brisbane/brisbane-parking-day-2019" TargetMode="External"/><Relationship Id="rId93" Type="http://schemas.openxmlformats.org/officeDocument/2006/relationships/hyperlink" Target="https://www.brisbane.qld.gov.au/community-and-safety/grants-and-awards/community-grants" TargetMode="External"/><Relationship Id="rId98" Type="http://schemas.openxmlformats.org/officeDocument/2006/relationships/hyperlink" Target="https://www.brisbane.qld.gov.au/clean-and-green/rubbish-tips-and-bins/illegal-dumping" TargetMode="External"/><Relationship Id="rId121" Type="http://schemas.openxmlformats.org/officeDocument/2006/relationships/hyperlink" Target="https://www.hpw.qld.gov.au/aboutus/OQGA/Pages/DensityDiversityDoneWellOpenIdeaCompetition.aspx" TargetMode="External"/><Relationship Id="rId3" Type="http://schemas.openxmlformats.org/officeDocument/2006/relationships/hyperlink" Target="https://theecovillage.com.au/about/" TargetMode="External"/><Relationship Id="rId25" Type="http://schemas.openxmlformats.org/officeDocument/2006/relationships/hyperlink" Target="http://stormwaterqueensland.asn.au/wp-content/uploads/2014/07/Hoban-preview1.pdf" TargetMode="External"/><Relationship Id="rId46" Type="http://schemas.openxmlformats.org/officeDocument/2006/relationships/hyperlink" Target="https://www.daf.qld.gov.au/business-priorities/fisheries/habitats/policies-guidelines/factsheets/what-are-fish-friendly-structures" TargetMode="External"/><Relationship Id="rId67" Type="http://schemas.openxmlformats.org/officeDocument/2006/relationships/hyperlink" Target="http://theconversation.com/biodiversity-offsets-solving-the-habitat-saving-equation-4035" TargetMode="External"/><Relationship Id="rId116" Type="http://schemas.openxmlformats.org/officeDocument/2006/relationships/hyperlink" Target="https://watersensitivecities.org.au/content/inffews-value-tool/" TargetMode="External"/><Relationship Id="rId137" Type="http://schemas.openxmlformats.org/officeDocument/2006/relationships/drawing" Target="../drawings/drawing5.xml"/><Relationship Id="rId20" Type="http://schemas.openxmlformats.org/officeDocument/2006/relationships/hyperlink" Target="https://www.citysmart.com.au/floodwise" TargetMode="External"/><Relationship Id="rId41" Type="http://schemas.openxmlformats.org/officeDocument/2006/relationships/hyperlink" Target="https://youtu.be/2B9KrjiL4G4" TargetMode="External"/><Relationship Id="rId62" Type="http://schemas.openxmlformats.org/officeDocument/2006/relationships/hyperlink" Target="https://www.brisbane.qld.gov.au/clean-and-green/natural-environment-and-water/weeds/weed-management" TargetMode="External"/><Relationship Id="rId83" Type="http://schemas.openxmlformats.org/officeDocument/2006/relationships/hyperlink" Target="https://www.kidsafeqld.com.au/play-safety" TargetMode="External"/><Relationship Id="rId88" Type="http://schemas.openxmlformats.org/officeDocument/2006/relationships/hyperlink" Target="https://howardsmithwharves.com/" TargetMode="External"/><Relationship Id="rId111" Type="http://schemas.openxmlformats.org/officeDocument/2006/relationships/hyperlink" Target="https://www.clearwatervic.com.au/resource-library/publications-and-reports/zero-additional-maintenance-water-sensitive-urban-design-zam-wsud-handbook-2018-edition.php" TargetMode="External"/><Relationship Id="rId132" Type="http://schemas.openxmlformats.org/officeDocument/2006/relationships/hyperlink" Target="https://www.sustainabilitymatters.net.au/content/waste/article/leachate-what-is-it-and-why-is-it-a-problem--480249339" TargetMode="External"/><Relationship Id="rId15" Type="http://schemas.openxmlformats.org/officeDocument/2006/relationships/hyperlink" Target="https://www.go2zone.com.au/about/who/" TargetMode="External"/><Relationship Id="rId36" Type="http://schemas.openxmlformats.org/officeDocument/2006/relationships/hyperlink" Target="https://www.charliecarp.com.au/" TargetMode="External"/><Relationship Id="rId57" Type="http://schemas.openxmlformats.org/officeDocument/2006/relationships/hyperlink" Target="https://parks.des.qld.gov.au/tourism/ecotourism/" TargetMode="External"/><Relationship Id="rId106" Type="http://schemas.openxmlformats.org/officeDocument/2006/relationships/hyperlink" Target="https://www.brisbane.qld.gov.au/sites/default/files/IDPSP%20Ch%2012%20Public%20riverside%20facilities.pdf" TargetMode="External"/><Relationship Id="rId127" Type="http://schemas.openxmlformats.org/officeDocument/2006/relationships/hyperlink" Target="https://www.sa.gov.au/__data/assets/pdf_file/0003/21756/WSUD_chapter_2.pdf" TargetMode="External"/><Relationship Id="rId10" Type="http://schemas.openxmlformats.org/officeDocument/2006/relationships/hyperlink" Target="https://www.sunshinecoast.qld.gov.au/Council/News-Centre/Chancellor-Park-Lakes-ready-for-a-revamp" TargetMode="External"/><Relationship Id="rId31" Type="http://schemas.openxmlformats.org/officeDocument/2006/relationships/hyperlink" Target="https://www.epa.gov/wetlands/why-are-wetlands-important" TargetMode="External"/><Relationship Id="rId52" Type="http://schemas.openxmlformats.org/officeDocument/2006/relationships/hyperlink" Target="https://youtu.be/ysa5OBhXz-Q" TargetMode="External"/><Relationship Id="rId73" Type="http://schemas.openxmlformats.org/officeDocument/2006/relationships/hyperlink" Target="https://living-future.org.au/biophilia/" TargetMode="External"/><Relationship Id="rId78" Type="http://schemas.openxmlformats.org/officeDocument/2006/relationships/hyperlink" Target="https://www.brisbane.qld.gov.au/laws-and-permits/complaints-and-fines/graffiti" TargetMode="External"/><Relationship Id="rId94" Type="http://schemas.openxmlformats.org/officeDocument/2006/relationships/hyperlink" Target="https://www.ipswichplanning.com.au/__data/assets/pdf_file/0007/3040/ipswich_streetscape_design_guide.pdf" TargetMode="External"/><Relationship Id="rId99" Type="http://schemas.openxmlformats.org/officeDocument/2006/relationships/hyperlink" Target="https://www.brisbane.qld.gov.au/things-to-see-and-do/outdoor-activities/boating-canoeing-and-fishing/boat-ramps-canoe-ramps-and-pontoons" TargetMode="External"/><Relationship Id="rId101" Type="http://schemas.openxmlformats.org/officeDocument/2006/relationships/hyperlink" Target="https://greenfabric.com.au/designing-for-community-starts-with-pulling-fences-down/" TargetMode="External"/><Relationship Id="rId122" Type="http://schemas.openxmlformats.org/officeDocument/2006/relationships/hyperlink" Target="https://www.exploroz.com/forum/45914/public-access-to-waterways-on-private-land" TargetMode="External"/><Relationship Id="rId4" Type="http://schemas.openxmlformats.org/officeDocument/2006/relationships/hyperlink" Target="http://theconversation.com/we-can-rewild-swathes-of-australia-by-focusing-on-what-makes-it-unique-111749" TargetMode="External"/><Relationship Id="rId9" Type="http://schemas.openxmlformats.org/officeDocument/2006/relationships/hyperlink" Target="https://www.austieca.com.au/education" TargetMode="External"/><Relationship Id="rId26" Type="http://schemas.openxmlformats.org/officeDocument/2006/relationships/hyperlink" Target="https://watersensitivecities.org.au/solutions/case-studies/white-gum-valley/" TargetMode="External"/><Relationship Id="rId47" Type="http://schemas.openxmlformats.org/officeDocument/2006/relationships/hyperlink" Target="https://www.daf.qld.gov.au/business-priorities/fisheries/habitats/policies-guidelines/factsheets/what-are-fish-friendly-structures" TargetMode="External"/><Relationship Id="rId68" Type="http://schemas.openxmlformats.org/officeDocument/2006/relationships/hyperlink" Target="https://www.water.wa.gov.au/__data/assets/pdf_file/0014/3119/11430.pdf" TargetMode="External"/><Relationship Id="rId89" Type="http://schemas.openxmlformats.org/officeDocument/2006/relationships/hyperlink" Target="https://www.brisbane.qld.gov.au/things-to-see-and-do/council-venues-and-precincts/parks/victoria-park" TargetMode="External"/><Relationship Id="rId112" Type="http://schemas.openxmlformats.org/officeDocument/2006/relationships/hyperlink" Target="https://environment.des.qld.gov.au/__data/assets/pdf_file/0024/89223/draft-off-site-urban-stormwater-management.pdf" TargetMode="External"/><Relationship Id="rId133" Type="http://schemas.openxmlformats.org/officeDocument/2006/relationships/hyperlink" Target="https://waterbydesign.com.au/download/wsud-business-case-201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749992370372631"/>
    <pageSetUpPr fitToPage="1"/>
  </sheetPr>
  <dimension ref="A1:W50"/>
  <sheetViews>
    <sheetView zoomScale="80" zoomScaleNormal="80" workbookViewId="0">
      <selection activeCell="U12" sqref="U12"/>
    </sheetView>
  </sheetViews>
  <sheetFormatPr defaultColWidth="8.81640625" defaultRowHeight="14.5" x14ac:dyDescent="0.35"/>
  <cols>
    <col min="1" max="1" width="6.1796875" customWidth="1"/>
    <col min="22" max="22" width="6.1796875" customWidth="1"/>
    <col min="23" max="23" width="1.453125" customWidth="1"/>
  </cols>
  <sheetData>
    <row r="1" spans="1:23" x14ac:dyDescent="0.35">
      <c r="A1" s="2"/>
      <c r="B1" s="2"/>
      <c r="C1" s="2"/>
      <c r="D1" s="2"/>
      <c r="E1" s="2"/>
      <c r="F1" s="2"/>
      <c r="G1" s="2"/>
      <c r="H1" s="4"/>
      <c r="I1" s="2"/>
      <c r="J1" s="2"/>
      <c r="K1" s="2"/>
      <c r="L1" s="2"/>
      <c r="M1" s="2"/>
      <c r="N1" s="2"/>
      <c r="O1" s="2"/>
      <c r="P1" s="2"/>
      <c r="Q1" s="2"/>
      <c r="R1" s="2"/>
      <c r="S1" s="2"/>
      <c r="T1" s="2"/>
      <c r="U1" s="2"/>
      <c r="V1" s="2"/>
      <c r="W1" s="22"/>
    </row>
    <row r="2" spans="1:23" s="3" customFormat="1" ht="39.5" x14ac:dyDescent="0.85">
      <c r="A2" s="2"/>
      <c r="B2" s="104" t="s">
        <v>344</v>
      </c>
      <c r="C2" s="2"/>
      <c r="D2" s="2"/>
      <c r="E2" s="2"/>
      <c r="F2" s="2"/>
      <c r="G2" s="2"/>
      <c r="H2" s="4"/>
      <c r="I2" s="2"/>
      <c r="J2" s="2"/>
      <c r="K2" s="2"/>
      <c r="L2" s="2"/>
      <c r="M2" s="2"/>
      <c r="N2" s="2"/>
      <c r="O2" s="2"/>
      <c r="P2" s="2"/>
      <c r="Q2" s="2"/>
      <c r="R2" s="2"/>
      <c r="S2" s="2"/>
      <c r="T2" s="2"/>
      <c r="U2" s="2"/>
      <c r="V2" s="2"/>
      <c r="W2" s="22"/>
    </row>
    <row r="3" spans="1:23" s="3" customFormat="1" ht="14.5" customHeight="1" x14ac:dyDescent="0.35">
      <c r="A3" s="2"/>
      <c r="B3" s="2"/>
      <c r="C3" s="2"/>
      <c r="D3" s="2"/>
      <c r="E3" s="2"/>
      <c r="F3" s="2"/>
      <c r="G3" s="2"/>
      <c r="H3" s="4"/>
      <c r="I3" s="2"/>
      <c r="J3" s="2"/>
      <c r="K3" s="2"/>
      <c r="L3" s="2"/>
      <c r="M3" s="2"/>
      <c r="N3" s="2"/>
      <c r="O3" s="2"/>
      <c r="P3" s="2"/>
      <c r="Q3" s="2"/>
      <c r="R3" s="2"/>
      <c r="S3" s="2"/>
      <c r="T3" s="2"/>
      <c r="U3" s="2"/>
      <c r="V3" s="2"/>
      <c r="W3" s="22"/>
    </row>
    <row r="4" spans="1:23" x14ac:dyDescent="0.35">
      <c r="A4" s="2"/>
      <c r="B4" s="1"/>
      <c r="C4" s="1"/>
      <c r="D4" s="1"/>
      <c r="E4" s="1"/>
      <c r="F4" s="1"/>
      <c r="G4" s="1"/>
      <c r="H4" s="1"/>
      <c r="I4" s="1"/>
      <c r="J4" s="1"/>
      <c r="K4" s="1"/>
      <c r="L4" s="1"/>
      <c r="M4" s="1"/>
      <c r="N4" s="1"/>
      <c r="O4" s="1"/>
      <c r="P4" s="1"/>
      <c r="Q4" s="1"/>
      <c r="R4" s="1"/>
      <c r="S4" s="1"/>
      <c r="T4" s="1"/>
      <c r="U4" s="1"/>
      <c r="V4" s="2"/>
      <c r="W4" s="22"/>
    </row>
    <row r="5" spans="1:23" x14ac:dyDescent="0.35">
      <c r="A5" s="2"/>
      <c r="B5" s="1"/>
      <c r="C5" s="1"/>
      <c r="D5" s="1"/>
      <c r="E5" s="1"/>
      <c r="F5" s="1"/>
      <c r="G5" s="1"/>
      <c r="H5" s="1"/>
      <c r="I5" s="1"/>
      <c r="J5" s="1"/>
      <c r="K5" s="1"/>
      <c r="L5" s="1"/>
      <c r="M5" s="1"/>
      <c r="N5" s="1"/>
      <c r="O5" s="1"/>
      <c r="P5" s="1"/>
      <c r="Q5" s="1"/>
      <c r="R5" s="1"/>
      <c r="S5" s="1"/>
      <c r="T5" s="1"/>
      <c r="U5" s="1"/>
      <c r="V5" s="2"/>
      <c r="W5" s="22"/>
    </row>
    <row r="6" spans="1:23" x14ac:dyDescent="0.35">
      <c r="A6" s="2"/>
      <c r="B6" s="1"/>
      <c r="C6" s="1"/>
      <c r="D6" s="1"/>
      <c r="E6" s="1"/>
      <c r="F6" s="1"/>
      <c r="G6" s="1"/>
      <c r="H6" s="1"/>
      <c r="I6" s="1"/>
      <c r="J6" s="1"/>
      <c r="K6" s="1"/>
      <c r="L6" s="1"/>
      <c r="M6" s="1"/>
      <c r="N6" s="1"/>
      <c r="O6" s="1"/>
      <c r="P6" s="1"/>
      <c r="Q6" s="1"/>
      <c r="R6" s="1"/>
      <c r="S6" s="1"/>
      <c r="T6" s="1"/>
      <c r="U6" s="1"/>
      <c r="V6" s="2"/>
      <c r="W6" s="22"/>
    </row>
    <row r="7" spans="1:23" x14ac:dyDescent="0.35">
      <c r="A7" s="2"/>
      <c r="B7" s="1"/>
      <c r="C7" s="1"/>
      <c r="D7" s="1"/>
      <c r="E7" s="1"/>
      <c r="F7" s="1"/>
      <c r="G7" s="1"/>
      <c r="H7" s="1"/>
      <c r="I7" s="1"/>
      <c r="J7" s="1"/>
      <c r="K7" s="1"/>
      <c r="L7" s="1"/>
      <c r="M7" s="1"/>
      <c r="N7" s="1"/>
      <c r="O7" s="1"/>
      <c r="P7" s="1"/>
      <c r="Q7" s="1"/>
      <c r="R7" s="1"/>
      <c r="S7" s="1"/>
      <c r="T7" s="1"/>
      <c r="U7" s="1"/>
      <c r="V7" s="2"/>
      <c r="W7" s="22"/>
    </row>
    <row r="8" spans="1:23" x14ac:dyDescent="0.35">
      <c r="A8" s="2"/>
      <c r="B8" s="1"/>
      <c r="C8" s="1"/>
      <c r="D8" s="1"/>
      <c r="E8" s="1"/>
      <c r="F8" s="1"/>
      <c r="G8" s="1"/>
      <c r="H8" s="1"/>
      <c r="I8" s="1"/>
      <c r="J8" s="1"/>
      <c r="K8" s="1"/>
      <c r="L8" s="1"/>
      <c r="M8" s="1"/>
      <c r="N8" s="1"/>
      <c r="O8" s="1"/>
      <c r="P8" s="1"/>
      <c r="Q8" s="1"/>
      <c r="R8" s="1"/>
      <c r="S8" s="1"/>
      <c r="T8" s="1"/>
      <c r="U8" s="1"/>
      <c r="V8" s="2"/>
      <c r="W8" s="22"/>
    </row>
    <row r="9" spans="1:23" x14ac:dyDescent="0.35">
      <c r="A9" s="2"/>
      <c r="B9" s="1"/>
      <c r="C9" s="1"/>
      <c r="D9" s="1"/>
      <c r="E9" s="1"/>
      <c r="F9" s="1"/>
      <c r="G9" s="1"/>
      <c r="H9" s="1"/>
      <c r="I9" s="1"/>
      <c r="J9" s="1"/>
      <c r="K9" s="1"/>
      <c r="L9" s="1"/>
      <c r="M9" s="1"/>
      <c r="N9" s="1"/>
      <c r="O9" s="1"/>
      <c r="P9" s="1"/>
      <c r="Q9" s="1"/>
      <c r="R9" s="1"/>
      <c r="S9" s="1"/>
      <c r="T9" s="1"/>
      <c r="U9" s="1"/>
      <c r="V9" s="2"/>
      <c r="W9" s="22"/>
    </row>
    <row r="10" spans="1:23" x14ac:dyDescent="0.35">
      <c r="A10" s="2"/>
      <c r="B10" s="1"/>
      <c r="C10" s="1"/>
      <c r="D10" s="1"/>
      <c r="E10" s="1"/>
      <c r="F10" s="1"/>
      <c r="G10" s="1"/>
      <c r="H10" s="1"/>
      <c r="I10" s="1"/>
      <c r="J10" s="1"/>
      <c r="K10" s="1"/>
      <c r="L10" s="1"/>
      <c r="M10" s="1"/>
      <c r="N10" s="1"/>
      <c r="O10" s="1"/>
      <c r="P10" s="1"/>
      <c r="Q10" s="1"/>
      <c r="R10" s="1"/>
      <c r="S10" s="1"/>
      <c r="T10" s="1"/>
      <c r="U10" s="1"/>
      <c r="V10" s="2"/>
      <c r="W10" s="22"/>
    </row>
    <row r="11" spans="1:23" x14ac:dyDescent="0.35">
      <c r="A11" s="2"/>
      <c r="B11" s="1"/>
      <c r="C11" s="1"/>
      <c r="D11" s="1"/>
      <c r="E11" s="1"/>
      <c r="F11" s="1"/>
      <c r="G11" s="1"/>
      <c r="H11" s="1"/>
      <c r="I11" s="1"/>
      <c r="J11" s="1"/>
      <c r="K11" s="1"/>
      <c r="L11" s="1"/>
      <c r="M11" s="1"/>
      <c r="N11" s="1"/>
      <c r="O11" s="1"/>
      <c r="P11" s="1"/>
      <c r="Q11" s="1"/>
      <c r="R11" s="1"/>
      <c r="S11" s="1"/>
      <c r="T11" s="1"/>
      <c r="U11" s="1"/>
      <c r="V11" s="2"/>
      <c r="W11" s="22"/>
    </row>
    <row r="12" spans="1:23" x14ac:dyDescent="0.35">
      <c r="A12" s="2"/>
      <c r="B12" s="1"/>
      <c r="C12" s="1"/>
      <c r="D12" s="1"/>
      <c r="E12" s="1"/>
      <c r="F12" s="1"/>
      <c r="G12" s="1"/>
      <c r="H12" s="1"/>
      <c r="I12" s="1"/>
      <c r="J12" s="1"/>
      <c r="K12" s="1"/>
      <c r="L12" s="1"/>
      <c r="M12" s="1"/>
      <c r="N12" s="1"/>
      <c r="O12" s="1"/>
      <c r="P12" s="1"/>
      <c r="Q12" s="1"/>
      <c r="R12" s="1"/>
      <c r="S12" s="1"/>
      <c r="T12" s="1"/>
      <c r="U12" s="1"/>
      <c r="V12" s="2"/>
      <c r="W12" s="22"/>
    </row>
    <row r="13" spans="1:23" x14ac:dyDescent="0.35">
      <c r="A13" s="2"/>
      <c r="B13" s="1"/>
      <c r="C13" s="1"/>
      <c r="D13" s="1"/>
      <c r="E13" s="1"/>
      <c r="F13" s="1"/>
      <c r="G13" s="1"/>
      <c r="H13" s="1"/>
      <c r="I13" s="1"/>
      <c r="J13" s="1"/>
      <c r="K13" s="1"/>
      <c r="L13" s="1"/>
      <c r="M13" s="1"/>
      <c r="N13" s="1"/>
      <c r="O13" s="1"/>
      <c r="P13" s="1"/>
      <c r="Q13" s="1"/>
      <c r="R13" s="1"/>
      <c r="S13" s="1"/>
      <c r="T13" s="1"/>
      <c r="U13" s="1"/>
      <c r="V13" s="2"/>
      <c r="W13" s="22"/>
    </row>
    <row r="14" spans="1:23" ht="15.5" x14ac:dyDescent="0.35">
      <c r="A14" s="2"/>
      <c r="B14" s="1"/>
      <c r="C14" s="1"/>
      <c r="D14" s="1"/>
      <c r="E14" s="1"/>
      <c r="F14" s="1"/>
      <c r="G14" s="1"/>
      <c r="H14" s="1"/>
      <c r="I14" s="1"/>
      <c r="J14" s="1"/>
      <c r="K14" s="116" t="s">
        <v>348</v>
      </c>
      <c r="L14" s="1"/>
      <c r="M14" s="1"/>
      <c r="N14" s="1"/>
      <c r="O14" s="1"/>
      <c r="P14" s="1"/>
      <c r="Q14" s="1"/>
      <c r="R14" s="1"/>
      <c r="S14" s="1"/>
      <c r="T14" s="1"/>
      <c r="U14" s="1"/>
      <c r="V14" s="2"/>
      <c r="W14" s="22"/>
    </row>
    <row r="15" spans="1:23" ht="15.5" x14ac:dyDescent="0.35">
      <c r="A15" s="2"/>
      <c r="B15" s="1"/>
      <c r="C15" s="1"/>
      <c r="D15" s="1"/>
      <c r="E15" s="1"/>
      <c r="F15" s="1"/>
      <c r="G15" s="1"/>
      <c r="H15" s="1"/>
      <c r="I15" s="1"/>
      <c r="J15" s="1"/>
      <c r="K15" s="44" t="s">
        <v>134</v>
      </c>
      <c r="L15" s="1"/>
      <c r="M15" s="1"/>
      <c r="N15" s="1"/>
      <c r="O15" s="1"/>
      <c r="P15" s="1"/>
      <c r="Q15" s="1"/>
      <c r="R15" s="1"/>
      <c r="S15" s="1"/>
      <c r="T15" s="1"/>
      <c r="U15" s="1"/>
      <c r="V15" s="2"/>
      <c r="W15" s="22"/>
    </row>
    <row r="16" spans="1:23" ht="15.5" x14ac:dyDescent="0.35">
      <c r="A16" s="2"/>
      <c r="B16" s="1"/>
      <c r="C16" s="1"/>
      <c r="D16" s="1"/>
      <c r="E16" s="1"/>
      <c r="F16" s="1"/>
      <c r="G16" s="1"/>
      <c r="H16" s="1"/>
      <c r="I16" s="1"/>
      <c r="J16" s="1"/>
      <c r="K16" s="44" t="s">
        <v>135</v>
      </c>
      <c r="L16" s="1"/>
      <c r="M16" s="1"/>
      <c r="N16" s="1"/>
      <c r="O16" s="1"/>
      <c r="P16" s="1"/>
      <c r="Q16" s="1"/>
      <c r="R16" s="1"/>
      <c r="S16" s="1"/>
      <c r="T16" s="1"/>
      <c r="U16" s="1"/>
      <c r="V16" s="2"/>
      <c r="W16" s="22"/>
    </row>
    <row r="17" spans="1:23" ht="15.5" x14ac:dyDescent="0.35">
      <c r="A17" s="2"/>
      <c r="B17" s="1"/>
      <c r="C17" s="1"/>
      <c r="D17" s="1"/>
      <c r="E17" s="1"/>
      <c r="F17" s="1"/>
      <c r="G17" s="1"/>
      <c r="H17" s="1"/>
      <c r="I17" s="1"/>
      <c r="J17" s="1"/>
      <c r="K17" s="44" t="s">
        <v>136</v>
      </c>
      <c r="L17" s="1"/>
      <c r="M17" s="1"/>
      <c r="N17" s="1"/>
      <c r="O17" s="1"/>
      <c r="P17" s="1"/>
      <c r="Q17" s="1"/>
      <c r="R17" s="1"/>
      <c r="S17" s="1"/>
      <c r="T17" s="1"/>
      <c r="U17" s="1"/>
      <c r="V17" s="2"/>
      <c r="W17" s="22"/>
    </row>
    <row r="18" spans="1:23" ht="15.5" x14ac:dyDescent="0.35">
      <c r="A18" s="2"/>
      <c r="B18" s="1"/>
      <c r="C18" s="1"/>
      <c r="D18" s="1"/>
      <c r="E18" s="1"/>
      <c r="F18" s="1"/>
      <c r="G18" s="1"/>
      <c r="H18" s="1"/>
      <c r="I18" s="1"/>
      <c r="J18" s="1"/>
      <c r="K18" s="45"/>
      <c r="L18" s="1"/>
      <c r="M18" s="1"/>
      <c r="N18" s="1"/>
      <c r="O18" s="1"/>
      <c r="P18" s="1"/>
      <c r="Q18" s="1"/>
      <c r="R18" s="1"/>
      <c r="S18" s="1"/>
      <c r="T18" s="1"/>
      <c r="U18" s="1"/>
      <c r="V18" s="2"/>
      <c r="W18" s="22"/>
    </row>
    <row r="19" spans="1:23" ht="15.5" x14ac:dyDescent="0.35">
      <c r="A19" s="2"/>
      <c r="B19" s="1"/>
      <c r="C19" s="1"/>
      <c r="D19" s="1"/>
      <c r="E19" s="1"/>
      <c r="F19" s="1"/>
      <c r="G19" s="1"/>
      <c r="H19" s="1"/>
      <c r="I19" s="1"/>
      <c r="J19" s="1"/>
      <c r="K19" s="44" t="s">
        <v>133</v>
      </c>
      <c r="L19" s="1"/>
      <c r="M19" s="1"/>
      <c r="N19" s="1"/>
      <c r="O19" s="1"/>
      <c r="P19" s="1"/>
      <c r="Q19" s="1"/>
      <c r="R19" s="1"/>
      <c r="S19" s="1"/>
      <c r="T19" s="1"/>
      <c r="U19" s="1"/>
      <c r="V19" s="2"/>
      <c r="W19" s="22"/>
    </row>
    <row r="20" spans="1:23" ht="15.5" x14ac:dyDescent="0.35">
      <c r="A20" s="2"/>
      <c r="B20" s="1"/>
      <c r="C20" s="1"/>
      <c r="D20" s="1"/>
      <c r="E20" s="1"/>
      <c r="F20" s="1"/>
      <c r="G20" s="1"/>
      <c r="H20" s="1"/>
      <c r="I20" s="1"/>
      <c r="J20" s="1"/>
      <c r="K20" s="44" t="s">
        <v>137</v>
      </c>
      <c r="L20" s="1"/>
      <c r="M20" s="1"/>
      <c r="N20" s="1"/>
      <c r="O20" s="1"/>
      <c r="P20" s="1"/>
      <c r="Q20" s="1"/>
      <c r="R20" s="1"/>
      <c r="S20" s="1"/>
      <c r="T20" s="1"/>
      <c r="U20" s="1"/>
      <c r="V20" s="2"/>
      <c r="W20" s="22"/>
    </row>
    <row r="21" spans="1:23" ht="15.5" x14ac:dyDescent="0.35">
      <c r="A21" s="2"/>
      <c r="B21" s="1"/>
      <c r="C21" s="1"/>
      <c r="D21" s="1"/>
      <c r="E21" s="1"/>
      <c r="F21" s="1"/>
      <c r="G21" s="1"/>
      <c r="H21" s="1"/>
      <c r="I21" s="1"/>
      <c r="J21" s="1"/>
      <c r="K21" s="46" t="s">
        <v>302</v>
      </c>
      <c r="L21" s="1"/>
      <c r="M21" s="1"/>
      <c r="N21" s="1"/>
      <c r="O21" s="1"/>
      <c r="P21" s="1"/>
      <c r="Q21" s="1"/>
      <c r="R21" s="1"/>
      <c r="S21" s="1"/>
      <c r="T21" s="1"/>
      <c r="U21" s="1"/>
      <c r="V21" s="2"/>
      <c r="W21" s="22"/>
    </row>
    <row r="22" spans="1:23" ht="15.5" x14ac:dyDescent="0.35">
      <c r="A22" s="2"/>
      <c r="B22" s="1"/>
      <c r="C22" s="1"/>
      <c r="D22" s="1"/>
      <c r="E22" s="1"/>
      <c r="F22" s="1"/>
      <c r="G22" s="1"/>
      <c r="H22" s="1"/>
      <c r="I22" s="1"/>
      <c r="J22" s="1"/>
      <c r="K22" s="46" t="s">
        <v>303</v>
      </c>
      <c r="L22" s="1"/>
      <c r="M22" s="1"/>
      <c r="N22" s="1"/>
      <c r="O22" s="1"/>
      <c r="P22" s="1"/>
      <c r="Q22" s="1"/>
      <c r="R22" s="1"/>
      <c r="S22" s="1"/>
      <c r="T22" s="1"/>
      <c r="U22" s="1"/>
      <c r="V22" s="2"/>
      <c r="W22" s="22"/>
    </row>
    <row r="23" spans="1:23" ht="15.5" x14ac:dyDescent="0.35">
      <c r="A23" s="2"/>
      <c r="B23" s="1"/>
      <c r="C23" s="1"/>
      <c r="D23" s="1"/>
      <c r="E23" s="1"/>
      <c r="F23" s="1"/>
      <c r="G23" s="1"/>
      <c r="H23" s="1"/>
      <c r="I23" s="1"/>
      <c r="J23" s="1"/>
      <c r="K23" s="46" t="s">
        <v>304</v>
      </c>
      <c r="L23" s="1"/>
      <c r="M23" s="1"/>
      <c r="N23" s="1"/>
      <c r="O23" s="1"/>
      <c r="P23" s="1"/>
      <c r="Q23" s="1"/>
      <c r="R23" s="1"/>
      <c r="S23" s="1"/>
      <c r="T23" s="1"/>
      <c r="U23" s="1"/>
      <c r="V23" s="2"/>
      <c r="W23" s="22"/>
    </row>
    <row r="24" spans="1:23" ht="15.5" x14ac:dyDescent="0.35">
      <c r="A24" s="2"/>
      <c r="B24" s="1"/>
      <c r="C24" s="1"/>
      <c r="D24" s="1"/>
      <c r="E24" s="1"/>
      <c r="F24" s="1"/>
      <c r="G24" s="1"/>
      <c r="H24" s="1"/>
      <c r="I24" s="1"/>
      <c r="J24" s="1"/>
      <c r="K24" s="46" t="s">
        <v>305</v>
      </c>
      <c r="L24" s="1"/>
      <c r="M24" s="1"/>
      <c r="N24" s="1"/>
      <c r="O24" s="1"/>
      <c r="P24" s="1"/>
      <c r="Q24" s="1"/>
      <c r="R24" s="1"/>
      <c r="S24" s="1"/>
      <c r="T24" s="1"/>
      <c r="U24" s="1"/>
      <c r="V24" s="2"/>
      <c r="W24" s="22"/>
    </row>
    <row r="25" spans="1:23" ht="15.5" x14ac:dyDescent="0.35">
      <c r="A25" s="2"/>
      <c r="B25" s="1"/>
      <c r="C25" s="1"/>
      <c r="D25" s="1"/>
      <c r="E25" s="1"/>
      <c r="F25" s="1"/>
      <c r="G25" s="1"/>
      <c r="H25" s="1"/>
      <c r="I25" s="1"/>
      <c r="J25" s="1"/>
      <c r="K25" s="46" t="s">
        <v>306</v>
      </c>
      <c r="L25" s="1"/>
      <c r="M25" s="1"/>
      <c r="N25" s="1"/>
      <c r="O25" s="1"/>
      <c r="P25" s="1"/>
      <c r="Q25" s="1"/>
      <c r="R25" s="1"/>
      <c r="S25" s="1"/>
      <c r="T25" s="1"/>
      <c r="U25" s="1"/>
      <c r="V25" s="2"/>
      <c r="W25" s="22"/>
    </row>
    <row r="26" spans="1:23" ht="15.5" x14ac:dyDescent="0.35">
      <c r="A26" s="2"/>
      <c r="B26" s="1"/>
      <c r="C26" s="1"/>
      <c r="D26" s="1"/>
      <c r="E26" s="1"/>
      <c r="F26" s="1"/>
      <c r="G26" s="1"/>
      <c r="H26" s="1"/>
      <c r="I26" s="1"/>
      <c r="J26" s="1"/>
      <c r="K26" s="46" t="s">
        <v>307</v>
      </c>
      <c r="L26" s="1"/>
      <c r="M26" s="1"/>
      <c r="N26" s="1"/>
      <c r="O26" s="1"/>
      <c r="P26" s="1"/>
      <c r="Q26" s="1"/>
      <c r="R26" s="1"/>
      <c r="S26" s="1"/>
      <c r="T26" s="1"/>
      <c r="U26" s="1"/>
      <c r="V26" s="2"/>
      <c r="W26" s="22"/>
    </row>
    <row r="27" spans="1:23" ht="15.5" x14ac:dyDescent="0.35">
      <c r="A27" s="2"/>
      <c r="B27" s="1"/>
      <c r="C27" s="1"/>
      <c r="D27" s="1"/>
      <c r="E27" s="1"/>
      <c r="F27" s="1"/>
      <c r="G27" s="1"/>
      <c r="H27" s="1"/>
      <c r="I27" s="1"/>
      <c r="J27" s="1"/>
      <c r="K27" s="46" t="s">
        <v>308</v>
      </c>
      <c r="L27" s="1"/>
      <c r="M27" s="1"/>
      <c r="N27" s="1"/>
      <c r="O27" s="1"/>
      <c r="P27" s="1"/>
      <c r="Q27" s="1"/>
      <c r="R27" s="1"/>
      <c r="S27" s="1"/>
      <c r="T27" s="1"/>
      <c r="U27" s="1"/>
      <c r="V27" s="2"/>
      <c r="W27" s="22"/>
    </row>
    <row r="28" spans="1:23" x14ac:dyDescent="0.35">
      <c r="A28" s="2"/>
      <c r="B28" s="1"/>
      <c r="C28" s="1"/>
      <c r="D28" s="1"/>
      <c r="E28" s="1"/>
      <c r="F28" s="1"/>
      <c r="G28" s="1"/>
      <c r="H28" s="1"/>
      <c r="I28" s="1"/>
      <c r="J28" s="1"/>
      <c r="K28" s="1"/>
      <c r="L28" s="1"/>
      <c r="M28" s="1"/>
      <c r="N28" s="1"/>
      <c r="O28" s="1"/>
      <c r="P28" s="1"/>
      <c r="Q28" s="1"/>
      <c r="R28" s="1"/>
      <c r="S28" s="1"/>
      <c r="T28" s="1"/>
      <c r="U28" s="1"/>
      <c r="V28" s="2"/>
      <c r="W28" s="22"/>
    </row>
    <row r="29" spans="1:23" x14ac:dyDescent="0.35">
      <c r="A29" s="2"/>
      <c r="B29" s="1"/>
      <c r="C29" s="1"/>
      <c r="D29" s="1"/>
      <c r="E29" s="1"/>
      <c r="F29" s="1"/>
      <c r="G29" s="1"/>
      <c r="H29" s="1"/>
      <c r="I29" s="1"/>
      <c r="J29" s="1"/>
      <c r="K29" s="1"/>
      <c r="L29" s="1"/>
      <c r="M29" s="1"/>
      <c r="N29" s="1"/>
      <c r="O29" s="1"/>
      <c r="P29" s="1"/>
      <c r="Q29" s="1"/>
      <c r="R29" s="1"/>
      <c r="S29" s="1"/>
      <c r="T29" s="1"/>
      <c r="U29" s="1"/>
      <c r="V29" s="2"/>
      <c r="W29" s="22"/>
    </row>
    <row r="30" spans="1:23" x14ac:dyDescent="0.35">
      <c r="A30" s="2"/>
      <c r="B30" s="1"/>
      <c r="C30" s="1"/>
      <c r="D30" s="1"/>
      <c r="E30" s="1"/>
      <c r="F30" s="1"/>
      <c r="G30" s="1"/>
      <c r="H30" s="1"/>
      <c r="I30" s="1"/>
      <c r="J30" s="1"/>
      <c r="K30" s="1"/>
      <c r="L30" s="1"/>
      <c r="M30" s="1"/>
      <c r="N30" s="1"/>
      <c r="O30" s="1"/>
      <c r="P30" s="1"/>
      <c r="Q30" s="1"/>
      <c r="R30" s="1"/>
      <c r="S30" s="1"/>
      <c r="T30" s="1"/>
      <c r="U30" s="1"/>
      <c r="V30" s="2"/>
      <c r="W30" s="22"/>
    </row>
    <row r="31" spans="1:23" x14ac:dyDescent="0.35">
      <c r="A31" s="2"/>
      <c r="B31" s="1"/>
      <c r="C31" s="1"/>
      <c r="D31" s="1"/>
      <c r="E31" s="1"/>
      <c r="F31" s="1"/>
      <c r="G31" s="1"/>
      <c r="H31" s="1"/>
      <c r="I31" s="1"/>
      <c r="J31" s="1"/>
      <c r="K31" s="1"/>
      <c r="L31" s="1"/>
      <c r="M31" s="1"/>
      <c r="N31" s="1"/>
      <c r="O31" s="1"/>
      <c r="P31" s="1"/>
      <c r="Q31" s="1"/>
      <c r="R31" s="1"/>
      <c r="S31" s="1"/>
      <c r="T31" s="1"/>
      <c r="U31" s="1"/>
      <c r="V31" s="2"/>
      <c r="W31" s="22"/>
    </row>
    <row r="32" spans="1:23" x14ac:dyDescent="0.35">
      <c r="A32" s="2"/>
      <c r="B32" s="1"/>
      <c r="C32" s="1"/>
      <c r="D32" s="1"/>
      <c r="E32" s="1"/>
      <c r="F32" s="1"/>
      <c r="G32" s="1"/>
      <c r="H32" s="1"/>
      <c r="I32" s="1"/>
      <c r="J32" s="1"/>
      <c r="K32" s="1"/>
      <c r="L32" s="1"/>
      <c r="M32" s="1"/>
      <c r="N32" s="1"/>
      <c r="O32" s="1"/>
      <c r="P32" s="1"/>
      <c r="Q32" s="1"/>
      <c r="R32" s="1"/>
      <c r="S32" s="1"/>
      <c r="T32" s="1"/>
      <c r="U32" s="1"/>
      <c r="V32" s="2"/>
      <c r="W32" s="22"/>
    </row>
    <row r="33" spans="1:23" x14ac:dyDescent="0.35">
      <c r="A33" s="2"/>
      <c r="B33" s="1"/>
      <c r="C33" s="1"/>
      <c r="D33" s="1"/>
      <c r="E33" s="1"/>
      <c r="F33" s="1"/>
      <c r="G33" s="1"/>
      <c r="H33" s="1"/>
      <c r="I33" s="1"/>
      <c r="J33" s="1"/>
      <c r="K33" s="1"/>
      <c r="L33" s="1"/>
      <c r="M33" s="1"/>
      <c r="N33" s="1"/>
      <c r="O33" s="1"/>
      <c r="P33" s="1"/>
      <c r="Q33" s="1"/>
      <c r="R33" s="1"/>
      <c r="S33" s="1"/>
      <c r="T33" s="1"/>
      <c r="U33" s="1"/>
      <c r="V33" s="2"/>
      <c r="W33" s="22"/>
    </row>
    <row r="34" spans="1:23" x14ac:dyDescent="0.35">
      <c r="A34" s="2"/>
      <c r="B34" s="1"/>
      <c r="C34" s="1"/>
      <c r="D34" s="1"/>
      <c r="E34" s="1"/>
      <c r="F34" s="1"/>
      <c r="G34" s="1"/>
      <c r="H34" s="1"/>
      <c r="I34" s="1"/>
      <c r="J34" s="1"/>
      <c r="K34" s="1"/>
      <c r="L34" s="1"/>
      <c r="M34" s="1"/>
      <c r="N34" s="1"/>
      <c r="O34" s="1"/>
      <c r="P34" s="1"/>
      <c r="Q34" s="1"/>
      <c r="R34" s="1"/>
      <c r="S34" s="1"/>
      <c r="T34" s="1"/>
      <c r="U34" s="1"/>
      <c r="V34" s="2"/>
      <c r="W34" s="22"/>
    </row>
    <row r="35" spans="1:23" x14ac:dyDescent="0.35">
      <c r="A35" s="2"/>
      <c r="B35" s="1"/>
      <c r="C35" s="1"/>
      <c r="D35" s="1"/>
      <c r="E35" s="1"/>
      <c r="F35" s="1"/>
      <c r="G35" s="1"/>
      <c r="H35" s="1"/>
      <c r="I35" s="1"/>
      <c r="J35" s="1"/>
      <c r="K35" s="1"/>
      <c r="L35" s="1"/>
      <c r="M35" s="1"/>
      <c r="N35" s="1"/>
      <c r="O35" s="1"/>
      <c r="P35" s="1"/>
      <c r="Q35" s="1"/>
      <c r="R35" s="1"/>
      <c r="S35" s="1"/>
      <c r="T35" s="1"/>
      <c r="U35" s="1"/>
      <c r="V35" s="2"/>
      <c r="W35" s="22"/>
    </row>
    <row r="36" spans="1:23" x14ac:dyDescent="0.35">
      <c r="A36" s="2"/>
      <c r="B36" s="1"/>
      <c r="C36" s="1"/>
      <c r="D36" s="1"/>
      <c r="E36" s="1"/>
      <c r="F36" s="1"/>
      <c r="G36" s="1"/>
      <c r="H36" s="1"/>
      <c r="I36" s="1"/>
      <c r="J36" s="1"/>
      <c r="K36" s="1"/>
      <c r="L36" s="1"/>
      <c r="M36" s="1"/>
      <c r="N36" s="1"/>
      <c r="O36" s="1"/>
      <c r="P36" s="1"/>
      <c r="Q36" s="1"/>
      <c r="R36" s="1"/>
      <c r="S36" s="1"/>
      <c r="T36" s="1"/>
      <c r="U36" s="1"/>
      <c r="V36" s="2"/>
      <c r="W36" s="22"/>
    </row>
    <row r="37" spans="1:23" x14ac:dyDescent="0.35">
      <c r="A37" s="2"/>
      <c r="B37" s="1"/>
      <c r="C37" s="1"/>
      <c r="D37" s="1"/>
      <c r="E37" s="1"/>
      <c r="F37" s="1"/>
      <c r="G37" s="1"/>
      <c r="H37" s="1"/>
      <c r="I37" s="1"/>
      <c r="J37" s="1"/>
      <c r="K37" s="1"/>
      <c r="L37" s="1"/>
      <c r="M37" s="1"/>
      <c r="N37" s="1"/>
      <c r="O37" s="1"/>
      <c r="P37" s="1"/>
      <c r="Q37" s="1"/>
      <c r="R37" s="1"/>
      <c r="S37" s="1"/>
      <c r="T37" s="1"/>
      <c r="U37" s="1"/>
      <c r="V37" s="2"/>
      <c r="W37" s="22"/>
    </row>
    <row r="38" spans="1:23" x14ac:dyDescent="0.35">
      <c r="A38" s="2"/>
      <c r="B38" s="1"/>
      <c r="C38" s="1"/>
      <c r="D38" s="1"/>
      <c r="E38" s="1"/>
      <c r="F38" s="1"/>
      <c r="G38" s="1"/>
      <c r="H38" s="1"/>
      <c r="I38" s="1"/>
      <c r="J38" s="1"/>
      <c r="K38" s="1"/>
      <c r="L38" s="1"/>
      <c r="M38" s="1"/>
      <c r="N38" s="1"/>
      <c r="O38" s="1"/>
      <c r="P38" s="1"/>
      <c r="Q38" s="1"/>
      <c r="R38" s="1"/>
      <c r="S38" s="1"/>
      <c r="T38" s="1"/>
      <c r="U38" s="1"/>
      <c r="V38" s="2"/>
      <c r="W38" s="22"/>
    </row>
    <row r="39" spans="1:23" x14ac:dyDescent="0.35">
      <c r="A39" s="2"/>
      <c r="B39" s="1"/>
      <c r="C39" s="1"/>
      <c r="D39" s="1"/>
      <c r="E39" s="1"/>
      <c r="F39" s="1"/>
      <c r="G39" s="1"/>
      <c r="H39" s="1"/>
      <c r="I39" s="1"/>
      <c r="J39" s="1"/>
      <c r="K39" s="1"/>
      <c r="L39" s="1"/>
      <c r="M39" s="1"/>
      <c r="N39" s="1"/>
      <c r="O39" s="1"/>
      <c r="P39" s="1"/>
      <c r="Q39" s="1"/>
      <c r="R39" s="1"/>
      <c r="S39" s="1"/>
      <c r="T39" s="1"/>
      <c r="U39" s="1"/>
      <c r="V39" s="2"/>
      <c r="W39" s="22"/>
    </row>
    <row r="40" spans="1:23" x14ac:dyDescent="0.35">
      <c r="A40" s="2"/>
      <c r="B40" s="1"/>
      <c r="C40" s="1"/>
      <c r="D40" s="1"/>
      <c r="E40" s="1"/>
      <c r="F40" s="1"/>
      <c r="G40" s="1"/>
      <c r="H40" s="1"/>
      <c r="I40" s="1"/>
      <c r="J40" s="1"/>
      <c r="K40" s="1"/>
      <c r="L40" s="1"/>
      <c r="M40" s="1"/>
      <c r="N40" s="1"/>
      <c r="O40" s="1"/>
      <c r="P40" s="1"/>
      <c r="Q40" s="1"/>
      <c r="R40" s="1"/>
      <c r="S40" s="1"/>
      <c r="T40" s="1"/>
      <c r="U40" s="1"/>
      <c r="V40" s="2"/>
      <c r="W40" s="22"/>
    </row>
    <row r="41" spans="1:23" x14ac:dyDescent="0.35">
      <c r="A41" s="2"/>
      <c r="B41" s="1"/>
      <c r="C41" s="1"/>
      <c r="D41" s="1"/>
      <c r="E41" s="1"/>
      <c r="F41" s="1"/>
      <c r="G41" s="1"/>
      <c r="H41" s="1"/>
      <c r="I41" s="1"/>
      <c r="J41" s="1"/>
      <c r="K41" s="1"/>
      <c r="L41" s="1"/>
      <c r="M41" s="1"/>
      <c r="N41" s="1"/>
      <c r="O41" s="1"/>
      <c r="P41" s="1"/>
      <c r="Q41" s="1"/>
      <c r="R41" s="1"/>
      <c r="S41" s="1"/>
      <c r="T41" s="1"/>
      <c r="U41" s="1"/>
      <c r="V41" s="2"/>
      <c r="W41" s="22"/>
    </row>
    <row r="42" spans="1:23" x14ac:dyDescent="0.35">
      <c r="A42" s="2"/>
      <c r="B42" s="1"/>
      <c r="C42" s="1"/>
      <c r="D42" s="1"/>
      <c r="E42" s="1"/>
      <c r="F42" s="1"/>
      <c r="G42" s="1"/>
      <c r="H42" s="1"/>
      <c r="I42" s="1"/>
      <c r="J42" s="1"/>
      <c r="K42" s="1"/>
      <c r="L42" s="1"/>
      <c r="M42" s="1"/>
      <c r="N42" s="1"/>
      <c r="O42" s="1"/>
      <c r="P42" s="1"/>
      <c r="Q42" s="1"/>
      <c r="R42" s="1"/>
      <c r="S42" s="1"/>
      <c r="T42" s="1"/>
      <c r="U42" s="1"/>
      <c r="V42" s="2"/>
      <c r="W42" s="22"/>
    </row>
    <row r="43" spans="1:23" x14ac:dyDescent="0.35">
      <c r="A43" s="2"/>
      <c r="B43" s="49"/>
      <c r="C43" s="1"/>
      <c r="D43" s="1"/>
      <c r="E43" s="1"/>
      <c r="F43" s="1"/>
      <c r="G43" s="1"/>
      <c r="H43" s="1"/>
      <c r="I43" s="1"/>
      <c r="J43" s="1"/>
      <c r="K43" s="1"/>
      <c r="L43" s="1"/>
      <c r="M43" s="1"/>
      <c r="N43" s="1"/>
      <c r="O43" s="1"/>
      <c r="P43" s="1"/>
      <c r="Q43" s="1"/>
      <c r="R43" s="1"/>
      <c r="S43" s="1"/>
      <c r="T43" s="1"/>
      <c r="U43" s="1"/>
      <c r="V43" s="2"/>
      <c r="W43" s="22"/>
    </row>
    <row r="44" spans="1:23" ht="33.65" customHeight="1" x14ac:dyDescent="0.35">
      <c r="A44" s="2"/>
      <c r="B44" s="105" t="s">
        <v>395</v>
      </c>
      <c r="C44" s="2"/>
      <c r="D44" s="2"/>
      <c r="E44" s="105"/>
      <c r="F44" s="105"/>
      <c r="G44" s="105"/>
      <c r="H44" s="105"/>
      <c r="I44" s="105"/>
      <c r="J44" s="105"/>
      <c r="K44" s="105"/>
      <c r="L44" s="105"/>
      <c r="M44" s="105"/>
      <c r="N44" s="105"/>
      <c r="O44" s="105"/>
      <c r="P44" s="105"/>
      <c r="Q44" s="105"/>
      <c r="R44" s="105"/>
      <c r="S44" s="105"/>
      <c r="T44" s="105"/>
      <c r="U44" s="105"/>
      <c r="V44" s="2"/>
      <c r="W44" s="22"/>
    </row>
    <row r="45" spans="1:23" ht="9" customHeight="1" x14ac:dyDescent="0.35">
      <c r="A45" s="22"/>
      <c r="B45" s="22"/>
      <c r="C45" s="22"/>
      <c r="D45" s="22"/>
      <c r="E45" s="22"/>
      <c r="F45" s="22"/>
      <c r="G45" s="22"/>
      <c r="H45" s="22"/>
      <c r="I45" s="22"/>
      <c r="J45" s="22"/>
      <c r="K45" s="22"/>
      <c r="L45" s="22"/>
      <c r="M45" s="22"/>
      <c r="N45" s="22"/>
      <c r="O45" s="22"/>
      <c r="P45" s="22"/>
      <c r="Q45" s="22"/>
      <c r="R45" s="22"/>
      <c r="S45" s="22"/>
      <c r="T45" s="22"/>
      <c r="U45" s="22"/>
      <c r="V45" s="22"/>
      <c r="W45" s="22"/>
    </row>
    <row r="47" spans="1:23" ht="15" customHeight="1" x14ac:dyDescent="0.35">
      <c r="C47" s="134"/>
      <c r="D47" s="134"/>
      <c r="E47" s="134"/>
      <c r="F47" s="134"/>
      <c r="G47" s="134"/>
    </row>
    <row r="48" spans="1:23" ht="15" customHeight="1" x14ac:dyDescent="0.35">
      <c r="C48" s="134"/>
      <c r="D48" s="134"/>
      <c r="E48" s="134"/>
      <c r="F48" s="134"/>
      <c r="G48" s="134"/>
    </row>
    <row r="49" spans="3:7" ht="15" customHeight="1" x14ac:dyDescent="0.35">
      <c r="C49" s="134"/>
      <c r="D49" s="134"/>
      <c r="E49" s="134"/>
      <c r="F49" s="134"/>
      <c r="G49" s="134"/>
    </row>
    <row r="50" spans="3:7" ht="15" customHeight="1" x14ac:dyDescent="0.35">
      <c r="C50" s="134"/>
      <c r="D50" s="134"/>
      <c r="E50" s="134"/>
      <c r="F50" s="134"/>
      <c r="G50" s="134"/>
    </row>
  </sheetData>
  <pageMargins left="0.7" right="0.7" top="0.75" bottom="0.75" header="0.3" footer="0.3"/>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34998626667073579"/>
    <pageSetUpPr fitToPage="1"/>
  </sheetPr>
  <dimension ref="A1:AD78"/>
  <sheetViews>
    <sheetView zoomScale="80" zoomScaleNormal="80" workbookViewId="0">
      <selection activeCell="Q47" sqref="Q47"/>
    </sheetView>
  </sheetViews>
  <sheetFormatPr defaultColWidth="8.81640625" defaultRowHeight="14.5" x14ac:dyDescent="0.35"/>
  <cols>
    <col min="1" max="1" width="6" customWidth="1"/>
    <col min="2" max="2" width="8.26953125" customWidth="1"/>
    <col min="3" max="9" width="9.7265625" customWidth="1"/>
    <col min="10" max="10" width="16.81640625" customWidth="1"/>
    <col min="11" max="11" width="22.1796875" customWidth="1"/>
    <col min="12" max="15" width="13.54296875" customWidth="1"/>
    <col min="28" max="28" width="1.453125" customWidth="1"/>
  </cols>
  <sheetData>
    <row r="1" spans="1:30" x14ac:dyDescent="0.35">
      <c r="A1" s="2"/>
      <c r="B1" s="2"/>
      <c r="C1" s="2"/>
      <c r="D1" s="2"/>
      <c r="E1" s="2"/>
      <c r="F1" s="2"/>
      <c r="G1" s="4"/>
      <c r="H1" s="2"/>
      <c r="I1" s="2"/>
      <c r="J1" s="2"/>
      <c r="K1" s="2"/>
      <c r="L1" s="105"/>
      <c r="M1" s="1"/>
      <c r="N1" s="1"/>
      <c r="O1" s="1"/>
      <c r="P1" s="1"/>
      <c r="Q1" s="1"/>
      <c r="R1" s="1"/>
      <c r="S1" s="1"/>
      <c r="T1" s="1"/>
      <c r="U1" s="1"/>
      <c r="V1" s="1"/>
      <c r="W1" s="1"/>
      <c r="X1" s="1"/>
      <c r="Y1" s="1"/>
      <c r="Z1" s="1"/>
      <c r="AA1" s="1"/>
      <c r="AB1" s="22"/>
    </row>
    <row r="2" spans="1:30" s="3" customFormat="1" ht="39.5" x14ac:dyDescent="0.85">
      <c r="A2" s="2"/>
      <c r="B2" s="104" t="s">
        <v>347</v>
      </c>
      <c r="C2" s="2"/>
      <c r="D2" s="2"/>
      <c r="E2" s="2"/>
      <c r="F2" s="2"/>
      <c r="G2" s="4"/>
      <c r="H2" s="2"/>
      <c r="I2" s="2"/>
      <c r="J2" s="2"/>
      <c r="K2" s="2"/>
      <c r="L2" s="105"/>
      <c r="M2" s="1"/>
      <c r="N2" s="1"/>
      <c r="O2" s="1"/>
      <c r="P2" s="1"/>
      <c r="Q2" s="1"/>
      <c r="R2" s="1"/>
      <c r="S2" s="1"/>
      <c r="T2" s="1"/>
      <c r="U2" s="1"/>
      <c r="V2" s="1"/>
      <c r="W2" s="1"/>
      <c r="X2" s="1"/>
      <c r="Y2" s="1"/>
      <c r="Z2" s="1"/>
      <c r="AA2" s="1"/>
      <c r="AB2" s="22"/>
      <c r="AC2"/>
      <c r="AD2"/>
    </row>
    <row r="3" spans="1:30" s="3" customFormat="1" ht="14.5" customHeight="1" x14ac:dyDescent="0.35">
      <c r="A3" s="2"/>
      <c r="B3" s="2"/>
      <c r="C3" s="2"/>
      <c r="D3" s="2"/>
      <c r="E3" s="2"/>
      <c r="F3" s="2"/>
      <c r="G3" s="4"/>
      <c r="H3" s="2"/>
      <c r="I3" s="2"/>
      <c r="J3" s="2"/>
      <c r="K3" s="2"/>
      <c r="L3" s="105"/>
      <c r="M3" s="1"/>
      <c r="N3" s="1"/>
      <c r="O3" s="1"/>
      <c r="P3" s="1"/>
      <c r="Q3" s="1"/>
      <c r="R3" s="1"/>
      <c r="S3" s="1"/>
      <c r="T3" s="1"/>
      <c r="U3" s="1"/>
      <c r="V3" s="1"/>
      <c r="W3" s="1"/>
      <c r="X3" s="1"/>
      <c r="Y3" s="1"/>
      <c r="Z3" s="1"/>
      <c r="AA3" s="1"/>
      <c r="AB3" s="22"/>
      <c r="AC3"/>
      <c r="AD3"/>
    </row>
    <row r="4" spans="1:30" x14ac:dyDescent="0.35">
      <c r="A4" s="2"/>
      <c r="B4" s="1"/>
      <c r="C4" s="1"/>
      <c r="D4" s="1"/>
      <c r="E4" s="1"/>
      <c r="F4" s="1"/>
      <c r="G4" s="1"/>
      <c r="H4" s="1"/>
      <c r="I4" s="1"/>
      <c r="J4" s="1"/>
      <c r="K4" s="1"/>
      <c r="L4" s="105"/>
      <c r="M4" s="1"/>
      <c r="N4" s="1"/>
      <c r="O4" s="1"/>
      <c r="P4" s="1"/>
      <c r="Q4" s="1"/>
      <c r="R4" s="1"/>
      <c r="S4" s="1"/>
      <c r="T4" s="1"/>
      <c r="U4" s="1"/>
      <c r="V4" s="1"/>
      <c r="W4" s="1"/>
      <c r="X4" s="1"/>
      <c r="Y4" s="1"/>
      <c r="Z4" s="1"/>
      <c r="AA4" s="1"/>
      <c r="AB4" s="22"/>
    </row>
    <row r="5" spans="1:30" x14ac:dyDescent="0.35">
      <c r="A5" s="2"/>
      <c r="B5" s="1"/>
      <c r="C5" s="1"/>
      <c r="D5" s="1"/>
      <c r="E5" s="1"/>
      <c r="F5" s="1"/>
      <c r="G5" s="1"/>
      <c r="H5" s="1"/>
      <c r="I5" s="1"/>
      <c r="J5" s="1"/>
      <c r="K5" s="1"/>
      <c r="L5" s="105"/>
      <c r="M5" s="1"/>
      <c r="N5" s="1"/>
      <c r="O5" s="1"/>
      <c r="P5" s="1"/>
      <c r="Q5" s="1"/>
      <c r="R5" s="1"/>
      <c r="S5" s="1"/>
      <c r="T5" s="1"/>
      <c r="U5" s="1"/>
      <c r="V5" s="1"/>
      <c r="W5" s="1"/>
      <c r="X5" s="1"/>
      <c r="Y5" s="1"/>
      <c r="Z5" s="1"/>
      <c r="AA5" s="1"/>
      <c r="AB5" s="22"/>
    </row>
    <row r="6" spans="1:30" x14ac:dyDescent="0.35">
      <c r="A6" s="2"/>
      <c r="B6" s="1"/>
      <c r="C6" s="1"/>
      <c r="D6" s="1"/>
      <c r="E6" s="1"/>
      <c r="F6" s="1"/>
      <c r="G6" s="1"/>
      <c r="H6" s="1"/>
      <c r="I6" s="1"/>
      <c r="J6" s="1"/>
      <c r="K6" s="1"/>
      <c r="L6" s="105"/>
      <c r="M6" s="1"/>
      <c r="N6" s="1"/>
      <c r="O6" s="1"/>
      <c r="P6" s="1"/>
      <c r="Q6" s="1"/>
      <c r="R6" s="1"/>
      <c r="S6" s="1"/>
      <c r="T6" s="1"/>
      <c r="U6" s="1"/>
      <c r="V6" s="1"/>
      <c r="W6" s="1"/>
      <c r="X6" s="1"/>
      <c r="Y6" s="1"/>
      <c r="Z6" s="1"/>
      <c r="AA6" s="1"/>
      <c r="AB6" s="22"/>
    </row>
    <row r="7" spans="1:30" ht="23" x14ac:dyDescent="0.5">
      <c r="A7" s="2"/>
      <c r="B7" s="107" t="s">
        <v>33</v>
      </c>
      <c r="C7" s="1"/>
      <c r="D7" s="1"/>
      <c r="E7" s="1"/>
      <c r="F7" s="1"/>
      <c r="G7" s="1"/>
      <c r="H7" s="1"/>
      <c r="I7" s="1"/>
      <c r="J7" s="348" t="s">
        <v>123</v>
      </c>
      <c r="K7" s="1"/>
      <c r="L7" s="105"/>
      <c r="M7" s="1"/>
      <c r="N7" s="1"/>
      <c r="O7" s="1"/>
      <c r="P7" s="1"/>
      <c r="Q7" s="1"/>
      <c r="R7" s="1"/>
      <c r="S7" s="1"/>
      <c r="T7" s="1"/>
      <c r="U7" s="1"/>
      <c r="V7" s="1"/>
      <c r="W7" s="1"/>
      <c r="X7" s="1"/>
      <c r="Y7" s="1"/>
      <c r="Z7" s="1"/>
      <c r="AA7" s="1"/>
      <c r="AB7" s="22"/>
    </row>
    <row r="8" spans="1:30" ht="22.5" customHeight="1" x14ac:dyDescent="0.35">
      <c r="A8" s="2"/>
      <c r="C8" s="1"/>
      <c r="D8" s="1"/>
      <c r="E8" s="1"/>
      <c r="F8" s="1"/>
      <c r="G8" s="1"/>
      <c r="H8" s="1"/>
      <c r="I8" s="1"/>
      <c r="J8" s="1"/>
      <c r="K8" s="1"/>
      <c r="L8" s="105"/>
      <c r="M8" s="1"/>
      <c r="N8" s="1"/>
      <c r="O8" s="1"/>
      <c r="P8" s="1"/>
      <c r="Q8" s="1"/>
      <c r="R8" s="1"/>
      <c r="S8" s="1"/>
      <c r="T8" s="1"/>
      <c r="U8" s="1"/>
      <c r="V8" s="1"/>
      <c r="W8" s="1"/>
      <c r="X8" s="1"/>
      <c r="Y8" s="1"/>
      <c r="Z8" s="1"/>
      <c r="AA8" s="1"/>
      <c r="AB8" s="22"/>
    </row>
    <row r="9" spans="1:30" ht="30.75" customHeight="1" x14ac:dyDescent="0.35">
      <c r="A9" s="2"/>
      <c r="B9" s="1"/>
      <c r="C9" s="1"/>
      <c r="D9" s="1"/>
      <c r="E9" s="1"/>
      <c r="F9" s="1"/>
      <c r="G9" s="1"/>
      <c r="H9" s="1"/>
      <c r="I9" s="1"/>
      <c r="J9" s="379" t="s">
        <v>568</v>
      </c>
      <c r="K9" s="53"/>
      <c r="L9" s="380"/>
      <c r="M9" s="53"/>
      <c r="N9" s="53"/>
      <c r="O9" s="381" t="s">
        <v>567</v>
      </c>
      <c r="P9" s="53"/>
      <c r="Q9" s="53"/>
      <c r="R9" s="53"/>
      <c r="S9" s="53"/>
      <c r="T9" s="53"/>
      <c r="U9" s="53" t="s">
        <v>569</v>
      </c>
      <c r="V9" s="53"/>
      <c r="W9" s="53"/>
      <c r="X9" s="53"/>
      <c r="Y9" s="1"/>
      <c r="Z9" s="1"/>
      <c r="AA9" s="1"/>
      <c r="AB9" s="22"/>
    </row>
    <row r="10" spans="1:30" ht="25" customHeight="1" x14ac:dyDescent="0.35">
      <c r="A10" s="2"/>
      <c r="B10" s="120" t="s">
        <v>30</v>
      </c>
      <c r="C10" s="120" t="s">
        <v>49</v>
      </c>
      <c r="D10" s="120" t="s">
        <v>32</v>
      </c>
      <c r="E10" s="120" t="s">
        <v>51</v>
      </c>
      <c r="F10" s="120" t="s">
        <v>31</v>
      </c>
      <c r="G10" s="120" t="s">
        <v>50</v>
      </c>
      <c r="H10" s="120" t="s">
        <v>48</v>
      </c>
      <c r="I10" s="1"/>
      <c r="J10" s="1"/>
      <c r="K10" s="1"/>
      <c r="L10" s="105"/>
      <c r="M10" s="1"/>
      <c r="N10" s="1"/>
      <c r="O10" s="1"/>
      <c r="P10" s="1"/>
      <c r="Q10" s="1"/>
      <c r="R10" s="1"/>
      <c r="S10" s="1"/>
      <c r="T10" s="1"/>
      <c r="U10" s="1"/>
      <c r="V10" s="1"/>
      <c r="W10" s="1"/>
      <c r="X10" s="1"/>
      <c r="Y10" s="1"/>
      <c r="Z10" s="1"/>
      <c r="AA10" s="1"/>
      <c r="AB10" s="22"/>
    </row>
    <row r="11" spans="1:30" ht="25" customHeight="1" x14ac:dyDescent="0.35">
      <c r="A11" s="2"/>
      <c r="B11" s="108">
        <v>250</v>
      </c>
      <c r="C11" s="131">
        <v>250</v>
      </c>
      <c r="D11" s="131">
        <v>250</v>
      </c>
      <c r="E11" s="131">
        <v>250</v>
      </c>
      <c r="F11" s="108">
        <v>250</v>
      </c>
      <c r="G11" s="108">
        <v>250</v>
      </c>
      <c r="H11" s="130">
        <f t="shared" ref="H11:H21" si="0">AVERAGE(D11:G11)</f>
        <v>250</v>
      </c>
      <c r="I11" s="1"/>
      <c r="J11" s="1"/>
      <c r="K11" s="1"/>
      <c r="L11" s="105"/>
      <c r="M11" s="1"/>
      <c r="N11" s="1"/>
      <c r="O11" s="1"/>
      <c r="P11" s="1"/>
      <c r="Q11" s="1"/>
      <c r="R11" s="1"/>
      <c r="S11" s="1"/>
      <c r="T11" s="1"/>
      <c r="U11" s="1"/>
      <c r="V11" s="1"/>
      <c r="W11" s="1"/>
      <c r="X11" s="1"/>
      <c r="Y11" s="1"/>
      <c r="Z11" s="1"/>
      <c r="AA11" s="1"/>
      <c r="AB11" s="22"/>
    </row>
    <row r="12" spans="1:30" ht="25" customHeight="1" x14ac:dyDescent="0.35">
      <c r="A12" s="2"/>
      <c r="B12" s="108">
        <v>225</v>
      </c>
      <c r="C12" s="131">
        <v>225</v>
      </c>
      <c r="D12" s="131">
        <v>225</v>
      </c>
      <c r="E12" s="131">
        <v>225</v>
      </c>
      <c r="F12" s="108">
        <v>225</v>
      </c>
      <c r="G12" s="108">
        <v>225</v>
      </c>
      <c r="H12" s="130">
        <f t="shared" si="0"/>
        <v>225</v>
      </c>
      <c r="I12" s="1"/>
      <c r="J12" s="1"/>
      <c r="K12" s="1"/>
      <c r="L12" s="105"/>
      <c r="M12" s="1"/>
      <c r="N12" s="1"/>
      <c r="O12" s="1"/>
      <c r="P12" s="1"/>
      <c r="Q12" s="1"/>
      <c r="R12" s="1"/>
      <c r="S12" s="1"/>
      <c r="T12" s="1"/>
      <c r="U12" s="1"/>
      <c r="V12" s="1"/>
      <c r="W12" s="1"/>
      <c r="X12" s="1"/>
      <c r="Y12" s="1"/>
      <c r="Z12" s="1"/>
      <c r="AA12" s="1"/>
      <c r="AB12" s="22"/>
    </row>
    <row r="13" spans="1:30" ht="25" customHeight="1" x14ac:dyDescent="0.35">
      <c r="A13" s="2"/>
      <c r="B13" s="108">
        <v>200</v>
      </c>
      <c r="C13" s="131">
        <v>200</v>
      </c>
      <c r="D13" s="131">
        <v>200</v>
      </c>
      <c r="E13" s="131">
        <v>200</v>
      </c>
      <c r="F13" s="108">
        <v>200</v>
      </c>
      <c r="G13" s="108">
        <v>200</v>
      </c>
      <c r="H13" s="130">
        <f t="shared" si="0"/>
        <v>200</v>
      </c>
      <c r="I13" s="1"/>
      <c r="J13" s="1"/>
      <c r="K13" s="1"/>
      <c r="L13" s="105"/>
      <c r="M13" s="1"/>
      <c r="N13" s="1"/>
      <c r="O13" s="1"/>
      <c r="P13" s="1"/>
      <c r="Q13" s="1"/>
      <c r="R13" s="1"/>
      <c r="S13" s="1"/>
      <c r="T13" s="1"/>
      <c r="U13" s="1"/>
      <c r="V13" s="1"/>
      <c r="W13" s="1"/>
      <c r="X13" s="1"/>
      <c r="Y13" s="1"/>
      <c r="Z13" s="1"/>
      <c r="AA13" s="1"/>
      <c r="AB13" s="22"/>
    </row>
    <row r="14" spans="1:30" ht="25" customHeight="1" x14ac:dyDescent="0.35">
      <c r="A14" s="2"/>
      <c r="B14" s="108">
        <v>175</v>
      </c>
      <c r="C14" s="108">
        <v>175</v>
      </c>
      <c r="D14" s="108">
        <v>175</v>
      </c>
      <c r="E14" s="108">
        <v>175</v>
      </c>
      <c r="F14" s="108">
        <v>175</v>
      </c>
      <c r="G14" s="108">
        <v>175</v>
      </c>
      <c r="H14" s="109">
        <f t="shared" si="0"/>
        <v>175</v>
      </c>
      <c r="I14" s="1"/>
      <c r="J14" s="1"/>
      <c r="K14" s="1"/>
      <c r="L14" s="105"/>
      <c r="M14" s="1"/>
      <c r="N14" s="1"/>
      <c r="O14" s="1"/>
      <c r="P14" s="1"/>
      <c r="Q14" s="1"/>
      <c r="R14" s="1"/>
      <c r="S14" s="1"/>
      <c r="T14" s="1"/>
      <c r="U14" s="1"/>
      <c r="V14" s="1"/>
      <c r="W14" s="1"/>
      <c r="X14" s="1"/>
      <c r="Y14" s="1"/>
      <c r="Z14" s="1"/>
      <c r="AA14" s="1"/>
      <c r="AB14" s="22"/>
    </row>
    <row r="15" spans="1:30" ht="25" customHeight="1" x14ac:dyDescent="0.35">
      <c r="A15" s="2"/>
      <c r="B15" s="108">
        <v>150</v>
      </c>
      <c r="C15" s="108">
        <v>150</v>
      </c>
      <c r="D15" s="108">
        <v>150</v>
      </c>
      <c r="E15" s="108">
        <v>150</v>
      </c>
      <c r="F15" s="108">
        <v>150</v>
      </c>
      <c r="G15" s="108">
        <v>150</v>
      </c>
      <c r="H15" s="109">
        <f t="shared" si="0"/>
        <v>150</v>
      </c>
      <c r="I15" s="1"/>
      <c r="J15" s="1"/>
      <c r="K15" s="1"/>
      <c r="L15" s="105"/>
      <c r="M15" s="1"/>
      <c r="N15" s="1"/>
      <c r="O15" s="1"/>
      <c r="P15" s="1"/>
      <c r="Q15" s="1"/>
      <c r="R15" s="1"/>
      <c r="S15" s="1"/>
      <c r="T15" s="1"/>
      <c r="U15" s="1"/>
      <c r="V15" s="1"/>
      <c r="W15" s="1"/>
      <c r="X15" s="1"/>
      <c r="Y15" s="1"/>
      <c r="Z15" s="1"/>
      <c r="AA15" s="1"/>
      <c r="AB15" s="22"/>
    </row>
    <row r="16" spans="1:30" ht="25" customHeight="1" x14ac:dyDescent="0.35">
      <c r="A16" s="2"/>
      <c r="B16" s="108">
        <v>125</v>
      </c>
      <c r="C16" s="108">
        <v>125</v>
      </c>
      <c r="D16" s="108">
        <v>125</v>
      </c>
      <c r="E16" s="108">
        <v>125</v>
      </c>
      <c r="F16" s="108">
        <v>125</v>
      </c>
      <c r="G16" s="108">
        <v>125</v>
      </c>
      <c r="H16" s="109">
        <f t="shared" si="0"/>
        <v>125</v>
      </c>
      <c r="I16" s="1"/>
      <c r="J16" s="1"/>
      <c r="K16" s="1"/>
      <c r="L16" s="105"/>
      <c r="M16" s="1"/>
      <c r="N16" s="1"/>
      <c r="O16" s="1"/>
      <c r="P16" s="1"/>
      <c r="Q16" s="1"/>
      <c r="R16" s="1"/>
      <c r="S16" s="1"/>
      <c r="T16" s="1"/>
      <c r="U16" s="1"/>
      <c r="V16" s="1"/>
      <c r="W16" s="1"/>
      <c r="X16" s="1"/>
      <c r="Y16" s="1"/>
      <c r="Z16" s="1"/>
      <c r="AA16" s="1"/>
      <c r="AB16" s="22"/>
    </row>
    <row r="17" spans="1:28" ht="25" customHeight="1" x14ac:dyDescent="0.35">
      <c r="A17" s="2"/>
      <c r="B17" s="108">
        <v>100</v>
      </c>
      <c r="C17" s="108">
        <v>100</v>
      </c>
      <c r="D17" s="108">
        <v>100</v>
      </c>
      <c r="E17" s="108">
        <v>100</v>
      </c>
      <c r="F17" s="108">
        <v>100</v>
      </c>
      <c r="G17" s="108">
        <v>100</v>
      </c>
      <c r="H17" s="109">
        <f t="shared" si="0"/>
        <v>100</v>
      </c>
      <c r="I17" s="1"/>
      <c r="J17" s="1"/>
      <c r="K17" s="1"/>
      <c r="L17" s="105"/>
      <c r="M17" s="1"/>
      <c r="N17" s="1"/>
      <c r="O17" s="1"/>
      <c r="P17" s="1"/>
      <c r="Q17" s="1"/>
      <c r="R17" s="1"/>
      <c r="S17" s="1"/>
      <c r="T17" s="1"/>
      <c r="U17" s="1"/>
      <c r="V17" s="1"/>
      <c r="W17" s="1"/>
      <c r="X17" s="1"/>
      <c r="Y17" s="1"/>
      <c r="Z17" s="1"/>
      <c r="AA17" s="1"/>
      <c r="AB17" s="22"/>
    </row>
    <row r="18" spans="1:28" ht="25" customHeight="1" x14ac:dyDescent="0.35">
      <c r="A18" s="2"/>
      <c r="B18" s="108">
        <v>75</v>
      </c>
      <c r="C18" s="108">
        <v>75</v>
      </c>
      <c r="D18" s="108">
        <v>75</v>
      </c>
      <c r="E18" s="108">
        <v>75</v>
      </c>
      <c r="F18" s="108">
        <v>75</v>
      </c>
      <c r="G18" s="108">
        <v>75</v>
      </c>
      <c r="H18" s="109">
        <f t="shared" si="0"/>
        <v>75</v>
      </c>
      <c r="I18" s="1"/>
      <c r="J18" s="1"/>
      <c r="K18" s="1"/>
      <c r="L18" s="105"/>
      <c r="M18" s="1"/>
      <c r="N18" s="1"/>
      <c r="O18" s="1"/>
      <c r="P18" s="1"/>
      <c r="Q18" s="1"/>
      <c r="R18" s="1"/>
      <c r="S18" s="1"/>
      <c r="T18" s="1"/>
      <c r="U18" s="1"/>
      <c r="V18" s="1"/>
      <c r="W18" s="1"/>
      <c r="X18" s="1"/>
      <c r="Y18" s="1"/>
      <c r="Z18" s="1"/>
      <c r="AA18" s="1"/>
      <c r="AB18" s="22"/>
    </row>
    <row r="19" spans="1:28" ht="25" customHeight="1" x14ac:dyDescent="0.35">
      <c r="A19" s="2"/>
      <c r="B19" s="108">
        <v>50</v>
      </c>
      <c r="C19" s="108">
        <v>50</v>
      </c>
      <c r="D19" s="108">
        <v>50</v>
      </c>
      <c r="E19" s="108">
        <v>50</v>
      </c>
      <c r="F19" s="108">
        <v>50</v>
      </c>
      <c r="G19" s="108">
        <v>50</v>
      </c>
      <c r="H19" s="109">
        <f t="shared" si="0"/>
        <v>50</v>
      </c>
      <c r="I19" s="1"/>
      <c r="J19" s="1"/>
      <c r="K19" s="1"/>
      <c r="L19" s="105"/>
      <c r="M19" s="1"/>
      <c r="N19" s="1"/>
      <c r="O19" s="1"/>
      <c r="P19" s="1"/>
      <c r="Q19" s="1"/>
      <c r="R19" s="1"/>
      <c r="S19" s="1"/>
      <c r="T19" s="1"/>
      <c r="U19" s="1"/>
      <c r="V19" s="1"/>
      <c r="W19" s="1"/>
      <c r="X19" s="1"/>
      <c r="Y19" s="1"/>
      <c r="Z19" s="1"/>
      <c r="AA19" s="1"/>
      <c r="AB19" s="22"/>
    </row>
    <row r="20" spans="1:28" ht="25" customHeight="1" x14ac:dyDescent="0.35">
      <c r="A20" s="2"/>
      <c r="B20" s="108">
        <v>25</v>
      </c>
      <c r="C20" s="108">
        <v>25</v>
      </c>
      <c r="D20" s="108">
        <v>25</v>
      </c>
      <c r="E20" s="108">
        <v>25</v>
      </c>
      <c r="F20" s="108">
        <v>25</v>
      </c>
      <c r="G20" s="108">
        <v>25</v>
      </c>
      <c r="H20" s="109">
        <f t="shared" si="0"/>
        <v>25</v>
      </c>
      <c r="I20" s="1"/>
      <c r="J20" s="1"/>
      <c r="K20" s="1"/>
      <c r="L20" s="105"/>
      <c r="M20" s="1"/>
      <c r="N20" s="1"/>
      <c r="O20" s="1"/>
      <c r="P20" s="1"/>
      <c r="Q20" s="1"/>
      <c r="R20" s="1"/>
      <c r="S20" s="1"/>
      <c r="T20" s="1"/>
      <c r="U20" s="1"/>
      <c r="V20" s="1"/>
      <c r="W20" s="1"/>
      <c r="X20" s="1"/>
      <c r="Y20" s="1"/>
      <c r="Z20" s="1"/>
      <c r="AA20" s="1"/>
      <c r="AB20" s="22"/>
    </row>
    <row r="21" spans="1:28" ht="25" customHeight="1" x14ac:dyDescent="0.35">
      <c r="A21" s="2"/>
      <c r="B21" s="110">
        <v>0</v>
      </c>
      <c r="C21" s="110">
        <v>0</v>
      </c>
      <c r="D21" s="110">
        <v>0</v>
      </c>
      <c r="E21" s="110">
        <v>0</v>
      </c>
      <c r="F21" s="110">
        <v>0</v>
      </c>
      <c r="G21" s="110">
        <v>0</v>
      </c>
      <c r="H21" s="109">
        <f t="shared" si="0"/>
        <v>0</v>
      </c>
      <c r="I21" s="1"/>
      <c r="J21" s="1"/>
      <c r="K21" s="1"/>
      <c r="L21" s="105"/>
      <c r="M21" s="1"/>
      <c r="N21" s="1"/>
      <c r="O21" s="1"/>
      <c r="P21" s="1"/>
      <c r="Q21" s="1"/>
      <c r="R21" s="1"/>
      <c r="S21" s="1"/>
      <c r="T21" s="1"/>
      <c r="U21" s="1"/>
      <c r="V21" s="1"/>
      <c r="W21" s="1"/>
      <c r="X21" s="1"/>
      <c r="Y21" s="1"/>
      <c r="Z21" s="1"/>
      <c r="AA21" s="1"/>
      <c r="AB21" s="22"/>
    </row>
    <row r="22" spans="1:28" ht="25" customHeight="1" x14ac:dyDescent="0.35">
      <c r="A22" s="2"/>
      <c r="B22" s="140" t="s">
        <v>108</v>
      </c>
      <c r="C22" s="140" t="s">
        <v>97</v>
      </c>
      <c r="D22" s="140" t="s">
        <v>107</v>
      </c>
      <c r="E22" s="140" t="s">
        <v>109</v>
      </c>
      <c r="F22" s="140" t="s">
        <v>110</v>
      </c>
      <c r="G22" s="140" t="s">
        <v>132</v>
      </c>
      <c r="H22" s="140" t="s">
        <v>111</v>
      </c>
      <c r="I22" s="1"/>
      <c r="J22" s="1"/>
      <c r="K22" s="1"/>
      <c r="L22" s="105"/>
      <c r="M22" s="1"/>
      <c r="N22" s="1"/>
      <c r="O22" s="1"/>
      <c r="P22" s="1"/>
      <c r="Q22" s="1"/>
      <c r="R22" s="1"/>
      <c r="S22" s="1"/>
      <c r="T22" s="1"/>
      <c r="U22" s="1"/>
      <c r="V22" s="1"/>
      <c r="W22" s="1"/>
      <c r="X22" s="1"/>
      <c r="Y22" s="1"/>
      <c r="Z22" s="1"/>
      <c r="AA22" s="1"/>
      <c r="AB22" s="22"/>
    </row>
    <row r="23" spans="1:28" x14ac:dyDescent="0.35">
      <c r="A23" s="2"/>
      <c r="B23" s="1"/>
      <c r="C23" s="1"/>
      <c r="D23" s="1"/>
      <c r="E23" s="1"/>
      <c r="F23" s="1"/>
      <c r="G23" s="1"/>
      <c r="H23" s="1"/>
      <c r="I23" s="1"/>
      <c r="J23" s="1"/>
      <c r="K23" s="1"/>
      <c r="L23" s="105"/>
      <c r="M23" s="1"/>
      <c r="N23" s="1"/>
      <c r="O23" s="1"/>
      <c r="P23" s="1"/>
      <c r="Q23" s="1"/>
      <c r="R23" s="1"/>
      <c r="S23" s="1"/>
      <c r="T23" s="1"/>
      <c r="U23" s="1"/>
      <c r="V23" s="1"/>
      <c r="W23" s="1"/>
      <c r="X23" s="1"/>
      <c r="Y23" s="1"/>
      <c r="Z23" s="1"/>
      <c r="AA23" s="1"/>
      <c r="AB23" s="22"/>
    </row>
    <row r="24" spans="1:28" ht="43.5" customHeight="1" x14ac:dyDescent="0.35">
      <c r="A24" s="2"/>
      <c r="B24" s="1"/>
      <c r="C24" s="1"/>
      <c r="D24" s="1"/>
      <c r="E24" s="1"/>
      <c r="F24" s="1"/>
      <c r="G24" s="1"/>
      <c r="H24" s="1"/>
      <c r="I24" s="1"/>
      <c r="J24" s="1"/>
      <c r="K24" s="1"/>
      <c r="L24" s="105"/>
      <c r="M24" s="1"/>
      <c r="N24" s="1"/>
      <c r="O24" s="1"/>
      <c r="P24" s="1"/>
      <c r="Q24" s="1"/>
      <c r="R24" s="1"/>
      <c r="S24" s="1"/>
      <c r="T24" s="1"/>
      <c r="U24" s="1"/>
      <c r="V24" s="1"/>
      <c r="W24" s="1"/>
      <c r="X24" s="1"/>
      <c r="Y24" s="1"/>
      <c r="Z24" s="1"/>
      <c r="AA24" s="1"/>
      <c r="AB24" s="22"/>
    </row>
    <row r="25" spans="1:28" ht="18" customHeight="1" x14ac:dyDescent="0.35">
      <c r="A25" s="2"/>
      <c r="B25" s="1"/>
      <c r="C25" s="1"/>
      <c r="D25" s="1"/>
      <c r="E25" s="1"/>
      <c r="F25" s="1"/>
      <c r="G25" s="1"/>
      <c r="H25" s="1"/>
      <c r="I25" s="1"/>
      <c r="J25" s="1"/>
      <c r="K25" s="1"/>
      <c r="L25" s="105"/>
      <c r="M25" s="1"/>
      <c r="N25" s="1"/>
      <c r="O25" s="1"/>
      <c r="P25" s="1"/>
      <c r="Q25" s="1"/>
      <c r="R25" s="1"/>
      <c r="S25" s="1"/>
      <c r="T25" s="1"/>
      <c r="U25" s="1"/>
      <c r="V25" s="1"/>
      <c r="W25" s="1"/>
      <c r="X25" s="1"/>
      <c r="Y25" s="1"/>
      <c r="Z25" s="1"/>
      <c r="AA25" s="1"/>
      <c r="AB25" s="22"/>
    </row>
    <row r="26" spans="1:28" ht="23" x14ac:dyDescent="0.5">
      <c r="A26" s="2"/>
      <c r="B26" s="107" t="s">
        <v>570</v>
      </c>
      <c r="C26" s="1"/>
      <c r="D26" s="1"/>
      <c r="E26" s="1"/>
      <c r="F26" s="1"/>
      <c r="G26" s="1"/>
      <c r="H26" s="1"/>
      <c r="I26" s="1"/>
      <c r="J26" s="1"/>
      <c r="K26" s="1"/>
      <c r="L26" s="105"/>
      <c r="M26" s="1"/>
      <c r="N26" s="1"/>
      <c r="O26" s="1"/>
      <c r="P26" s="1"/>
      <c r="Q26" s="1"/>
      <c r="R26" s="1"/>
      <c r="S26" s="1"/>
      <c r="T26" s="1"/>
      <c r="U26" s="1"/>
      <c r="V26" s="1"/>
      <c r="W26" s="1"/>
      <c r="X26" s="1"/>
      <c r="Y26" s="1"/>
      <c r="Z26" s="1"/>
      <c r="AA26" s="1"/>
      <c r="AB26" s="22"/>
    </row>
    <row r="27" spans="1:28" x14ac:dyDescent="0.35">
      <c r="A27" s="2"/>
      <c r="B27" s="1"/>
      <c r="C27" s="1"/>
      <c r="D27" s="1"/>
      <c r="E27" s="1"/>
      <c r="F27" s="1"/>
      <c r="G27" s="1"/>
      <c r="H27" s="1"/>
      <c r="I27" s="1"/>
      <c r="J27" s="1"/>
      <c r="K27" s="1"/>
      <c r="L27" s="105"/>
      <c r="M27" s="1"/>
      <c r="N27" s="1"/>
      <c r="O27" s="1"/>
      <c r="P27" s="1"/>
      <c r="Q27" s="1"/>
      <c r="R27" s="1"/>
      <c r="S27" s="1"/>
      <c r="T27" s="1"/>
      <c r="U27" s="1"/>
      <c r="V27" s="1"/>
      <c r="W27" s="1"/>
      <c r="X27" s="1"/>
      <c r="Y27" s="1"/>
      <c r="Z27" s="1"/>
      <c r="AA27" s="1"/>
      <c r="AB27" s="22"/>
    </row>
    <row r="28" spans="1:28" ht="81.75" customHeight="1" x14ac:dyDescent="0.35">
      <c r="A28" s="2"/>
      <c r="B28" s="1"/>
      <c r="C28" s="1"/>
      <c r="D28" s="1"/>
      <c r="E28" s="1"/>
      <c r="F28" s="1"/>
      <c r="G28" s="1"/>
      <c r="H28" s="1"/>
      <c r="I28" s="1"/>
      <c r="J28" s="1"/>
      <c r="K28" s="1"/>
      <c r="L28" s="105"/>
      <c r="M28" s="1"/>
      <c r="N28" s="1"/>
      <c r="O28" s="1"/>
      <c r="P28" s="1"/>
      <c r="Q28" s="1"/>
      <c r="R28" s="1"/>
      <c r="S28" s="1"/>
      <c r="T28" s="1"/>
      <c r="U28" s="1"/>
      <c r="V28" s="1"/>
      <c r="W28" s="1"/>
      <c r="X28" s="1"/>
      <c r="Y28" s="1"/>
      <c r="Z28" s="1"/>
      <c r="AA28" s="1"/>
      <c r="AB28" s="22"/>
    </row>
    <row r="29" spans="1:28" ht="28.5" customHeight="1" x14ac:dyDescent="0.35">
      <c r="A29" s="2"/>
      <c r="B29" s="1"/>
      <c r="C29" s="1"/>
      <c r="D29" s="1"/>
      <c r="E29" s="1"/>
      <c r="F29" s="1"/>
      <c r="G29" s="1"/>
      <c r="H29" s="1"/>
      <c r="I29" s="1"/>
      <c r="J29" s="1"/>
      <c r="K29" s="1"/>
      <c r="L29" s="105"/>
      <c r="M29" s="1"/>
      <c r="N29" s="1"/>
      <c r="O29" s="1"/>
      <c r="P29" s="1"/>
      <c r="Q29" s="1"/>
      <c r="R29" s="1"/>
      <c r="S29" s="1"/>
      <c r="T29" s="1"/>
      <c r="U29" s="1"/>
      <c r="V29" s="1"/>
      <c r="W29" s="1"/>
      <c r="X29" s="1"/>
      <c r="Y29" s="1"/>
      <c r="Z29" s="1"/>
      <c r="AA29" s="1"/>
      <c r="AB29" s="22"/>
    </row>
    <row r="30" spans="1:28" ht="18.5" x14ac:dyDescent="0.45">
      <c r="A30" s="2"/>
      <c r="B30" s="23" t="s">
        <v>571</v>
      </c>
      <c r="C30" s="1"/>
      <c r="D30" s="1"/>
      <c r="E30" s="1"/>
      <c r="F30" s="1"/>
      <c r="G30" s="1"/>
      <c r="H30" s="1"/>
      <c r="I30" s="1"/>
      <c r="J30" s="1"/>
      <c r="K30" s="1"/>
      <c r="L30" s="105"/>
      <c r="M30" s="1"/>
      <c r="N30" s="1"/>
      <c r="O30" s="1"/>
      <c r="P30" s="1"/>
      <c r="Q30" s="1"/>
      <c r="R30" s="1"/>
      <c r="S30" s="1"/>
      <c r="T30" s="1"/>
      <c r="U30" s="1"/>
      <c r="V30" s="1"/>
      <c r="W30" s="1"/>
      <c r="X30" s="1"/>
      <c r="Y30" s="1"/>
      <c r="Z30" s="1"/>
      <c r="AA30" s="1"/>
      <c r="AB30" s="22"/>
    </row>
    <row r="31" spans="1:28" ht="18.5" x14ac:dyDescent="0.45">
      <c r="A31" s="2"/>
      <c r="B31" s="23" t="s">
        <v>572</v>
      </c>
      <c r="C31" s="1"/>
      <c r="D31" s="1"/>
      <c r="E31" s="1"/>
      <c r="F31" s="1"/>
      <c r="G31" s="1"/>
      <c r="H31" s="1"/>
      <c r="I31" s="1"/>
      <c r="J31" s="1"/>
      <c r="K31" s="1"/>
      <c r="L31" s="105"/>
      <c r="M31" s="1"/>
      <c r="N31" s="1"/>
      <c r="O31" s="1"/>
      <c r="P31" s="1"/>
      <c r="Q31" s="1"/>
      <c r="R31" s="1"/>
      <c r="S31" s="1"/>
      <c r="T31" s="1"/>
      <c r="U31" s="1"/>
      <c r="V31" s="1"/>
      <c r="W31" s="1"/>
      <c r="X31" s="1"/>
      <c r="Y31" s="1"/>
      <c r="Z31" s="1"/>
      <c r="AA31" s="1"/>
      <c r="AB31" s="22"/>
    </row>
    <row r="32" spans="1:28" ht="18.5" x14ac:dyDescent="0.45">
      <c r="A32" s="2"/>
      <c r="B32" s="23" t="s">
        <v>573</v>
      </c>
      <c r="C32" s="1"/>
      <c r="D32" s="1"/>
      <c r="E32" s="1"/>
      <c r="F32" s="1"/>
      <c r="G32" s="1"/>
      <c r="H32" s="1"/>
      <c r="I32" s="1"/>
      <c r="J32" s="1"/>
      <c r="K32" s="1"/>
      <c r="L32" s="105"/>
      <c r="M32" s="1"/>
      <c r="N32" s="1"/>
      <c r="O32" s="1"/>
      <c r="P32" s="1"/>
      <c r="Q32" s="1"/>
      <c r="R32" s="1"/>
      <c r="S32" s="1"/>
      <c r="T32" s="1"/>
      <c r="U32" s="1"/>
      <c r="V32" s="1"/>
      <c r="W32" s="1"/>
      <c r="X32" s="1"/>
      <c r="Y32" s="1"/>
      <c r="Z32" s="1"/>
      <c r="AA32" s="1"/>
      <c r="AB32" s="22"/>
    </row>
    <row r="33" spans="1:28" x14ac:dyDescent="0.35">
      <c r="B33" s="1"/>
      <c r="C33" s="1"/>
      <c r="D33" s="1"/>
      <c r="E33" s="1"/>
      <c r="F33" s="1"/>
      <c r="G33" s="1"/>
      <c r="H33" s="1"/>
      <c r="I33" s="1"/>
      <c r="J33" s="1"/>
      <c r="K33" s="1"/>
      <c r="L33" s="105"/>
      <c r="M33" s="1"/>
      <c r="N33" s="1"/>
      <c r="O33" s="1"/>
      <c r="P33" s="1"/>
      <c r="Q33" s="1"/>
      <c r="R33" s="1"/>
      <c r="S33" s="1"/>
      <c r="T33" s="1"/>
      <c r="U33" s="1"/>
      <c r="V33" s="1"/>
      <c r="W33" s="1"/>
      <c r="X33" s="1"/>
      <c r="Y33" s="1"/>
      <c r="Z33" s="1"/>
      <c r="AA33" s="1"/>
      <c r="AB33" s="22"/>
    </row>
    <row r="34" spans="1:28" x14ac:dyDescent="0.35">
      <c r="A34" s="2"/>
      <c r="B34" s="133" t="s">
        <v>590</v>
      </c>
      <c r="C34" s="1"/>
      <c r="D34" s="1"/>
      <c r="E34" s="1"/>
      <c r="F34" s="1"/>
      <c r="G34" s="1"/>
      <c r="H34" s="1"/>
      <c r="I34" s="1"/>
      <c r="J34" s="1"/>
      <c r="K34" s="1"/>
      <c r="L34" s="105"/>
      <c r="M34" s="1"/>
      <c r="N34" s="1"/>
      <c r="O34" s="1"/>
      <c r="P34" s="1"/>
      <c r="Q34" s="1"/>
      <c r="R34" s="1"/>
      <c r="S34" s="1"/>
      <c r="T34" s="1"/>
      <c r="U34" s="1"/>
      <c r="V34" s="1"/>
      <c r="W34" s="1"/>
      <c r="X34" s="1"/>
      <c r="Y34" s="1"/>
      <c r="Z34" s="1"/>
      <c r="AA34" s="1"/>
      <c r="AB34" s="22"/>
    </row>
    <row r="35" spans="1:28" x14ac:dyDescent="0.35">
      <c r="A35" s="2"/>
      <c r="B35" s="133" t="s">
        <v>589</v>
      </c>
      <c r="C35" s="1"/>
      <c r="D35" s="1"/>
      <c r="E35" s="1"/>
      <c r="F35" s="1"/>
      <c r="G35" s="1"/>
      <c r="H35" s="1"/>
      <c r="I35" s="1"/>
      <c r="J35" s="1"/>
      <c r="K35" s="1"/>
      <c r="L35" s="105"/>
      <c r="M35" s="1"/>
      <c r="N35" s="1"/>
      <c r="O35" s="1"/>
      <c r="P35" s="1"/>
      <c r="Q35" s="1"/>
      <c r="R35" s="1"/>
      <c r="S35" s="1"/>
      <c r="T35" s="1"/>
      <c r="U35" s="1"/>
      <c r="V35" s="1"/>
      <c r="W35" s="1"/>
      <c r="X35" s="1"/>
      <c r="Y35" s="1"/>
      <c r="Z35" s="1"/>
      <c r="AA35" s="1"/>
      <c r="AB35" s="22"/>
    </row>
    <row r="36" spans="1:28" ht="15" thickBot="1" x14ac:dyDescent="0.4">
      <c r="A36" s="2"/>
      <c r="B36" s="1"/>
      <c r="C36" s="1"/>
      <c r="D36" s="1"/>
      <c r="E36" s="1"/>
      <c r="F36" s="1"/>
      <c r="G36" s="1"/>
      <c r="H36" s="1"/>
      <c r="I36" s="1"/>
      <c r="J36" s="51" t="s">
        <v>574</v>
      </c>
      <c r="K36" s="1"/>
      <c r="L36" s="105"/>
      <c r="M36" s="1"/>
      <c r="N36" s="1"/>
      <c r="O36" s="1"/>
      <c r="P36" s="1"/>
      <c r="Q36" s="1"/>
      <c r="R36" s="1"/>
      <c r="S36" s="1"/>
      <c r="T36" s="1"/>
      <c r="U36" s="1"/>
      <c r="V36" s="1"/>
      <c r="W36" s="1"/>
      <c r="X36" s="1"/>
      <c r="Y36" s="1"/>
      <c r="Z36" s="1"/>
      <c r="AA36" s="1"/>
      <c r="AB36" s="22"/>
    </row>
    <row r="37" spans="1:28" ht="29" x14ac:dyDescent="0.35">
      <c r="A37" s="2"/>
      <c r="B37" s="1"/>
      <c r="C37" s="1"/>
      <c r="D37" s="1"/>
      <c r="E37" s="1"/>
      <c r="F37" s="1"/>
      <c r="G37" s="1"/>
      <c r="H37" s="1"/>
      <c r="I37" s="1"/>
      <c r="J37" s="356" t="s">
        <v>575</v>
      </c>
      <c r="K37" s="357"/>
      <c r="L37" s="358" t="s">
        <v>111</v>
      </c>
      <c r="M37" s="359" t="s">
        <v>576</v>
      </c>
      <c r="N37" s="360" t="s">
        <v>577</v>
      </c>
      <c r="O37" s="361" t="s">
        <v>588</v>
      </c>
      <c r="P37" s="1"/>
      <c r="Q37" s="1"/>
      <c r="R37" s="1"/>
      <c r="S37" s="1"/>
      <c r="T37" s="1"/>
      <c r="U37" s="1"/>
      <c r="V37" s="1"/>
      <c r="W37" s="1"/>
      <c r="X37" s="1"/>
      <c r="Y37" s="1"/>
      <c r="Z37" s="1"/>
      <c r="AA37" s="1"/>
      <c r="AB37" s="22"/>
    </row>
    <row r="38" spans="1:28" x14ac:dyDescent="0.35">
      <c r="A38" s="2"/>
      <c r="B38" s="1"/>
      <c r="C38" s="1"/>
      <c r="D38" s="1"/>
      <c r="E38" s="1"/>
      <c r="F38" s="1"/>
      <c r="G38" s="1"/>
      <c r="H38" s="1"/>
      <c r="I38" s="1"/>
      <c r="J38" s="350" t="s">
        <v>578</v>
      </c>
      <c r="K38" s="362"/>
      <c r="L38" s="352">
        <v>0.25</v>
      </c>
      <c r="M38" s="352">
        <v>0.94117647058823528</v>
      </c>
      <c r="N38" s="352">
        <v>1</v>
      </c>
      <c r="O38" s="353">
        <f>L38*M38*N38</f>
        <v>0.23529411764705882</v>
      </c>
      <c r="P38" s="1"/>
      <c r="Q38" s="1"/>
      <c r="R38" s="1"/>
      <c r="S38" s="1"/>
      <c r="T38" s="1"/>
      <c r="U38" s="1"/>
      <c r="V38" s="1"/>
      <c r="W38" s="1"/>
      <c r="X38" s="1"/>
      <c r="Y38" s="1"/>
      <c r="Z38" s="1"/>
      <c r="AA38" s="1"/>
      <c r="AB38" s="22"/>
    </row>
    <row r="39" spans="1:28" x14ac:dyDescent="0.35">
      <c r="A39" s="2"/>
      <c r="B39" s="1"/>
      <c r="C39" s="1"/>
      <c r="D39" s="1"/>
      <c r="E39" s="1"/>
      <c r="F39" s="1"/>
      <c r="G39" s="1"/>
      <c r="H39" s="1"/>
      <c r="I39" s="1"/>
      <c r="J39" s="350" t="s">
        <v>579</v>
      </c>
      <c r="K39" s="362"/>
      <c r="L39" s="352">
        <v>0.5</v>
      </c>
      <c r="M39" s="352">
        <v>0.83333333333333337</v>
      </c>
      <c r="N39" s="352">
        <v>0.33333333333333331</v>
      </c>
      <c r="O39" s="353">
        <f>L39*M39*N39</f>
        <v>0.1388888888888889</v>
      </c>
      <c r="P39" s="1"/>
      <c r="Q39" s="1"/>
      <c r="R39" s="1"/>
      <c r="S39" s="1"/>
      <c r="T39" s="1"/>
      <c r="U39" s="1"/>
      <c r="V39" s="1"/>
      <c r="W39" s="1"/>
      <c r="X39" s="1"/>
      <c r="Y39" s="1"/>
      <c r="Z39" s="1"/>
      <c r="AA39" s="1"/>
      <c r="AB39" s="22"/>
    </row>
    <row r="40" spans="1:28" x14ac:dyDescent="0.35">
      <c r="A40" s="2"/>
      <c r="B40" s="1"/>
      <c r="C40" s="1"/>
      <c r="D40" s="1"/>
      <c r="E40" s="1"/>
      <c r="F40" s="1"/>
      <c r="G40" s="1"/>
      <c r="H40" s="1"/>
      <c r="I40" s="1"/>
      <c r="J40" s="350" t="s">
        <v>580</v>
      </c>
      <c r="K40" s="362"/>
      <c r="L40" s="352">
        <v>0.4</v>
      </c>
      <c r="M40" s="352">
        <v>1</v>
      </c>
      <c r="N40" s="352">
        <v>0.8</v>
      </c>
      <c r="O40" s="353">
        <f t="shared" ref="O40:O46" si="1">L40*M40*N40</f>
        <v>0.32000000000000006</v>
      </c>
      <c r="P40" s="1"/>
      <c r="Q40" s="1"/>
      <c r="R40" s="1"/>
      <c r="S40" s="1"/>
      <c r="T40" s="1"/>
      <c r="U40" s="1"/>
      <c r="V40" s="1"/>
      <c r="W40" s="1"/>
      <c r="X40" s="1"/>
      <c r="Y40" s="1"/>
      <c r="Z40" s="1"/>
      <c r="AA40" s="1"/>
      <c r="AB40" s="22"/>
    </row>
    <row r="41" spans="1:28" x14ac:dyDescent="0.35">
      <c r="A41" s="2"/>
      <c r="B41" s="1"/>
      <c r="C41" s="1"/>
      <c r="D41" s="1"/>
      <c r="E41" s="1"/>
      <c r="F41" s="1"/>
      <c r="G41" s="1"/>
      <c r="H41" s="1"/>
      <c r="I41" s="1"/>
      <c r="J41" s="350" t="s">
        <v>581</v>
      </c>
      <c r="K41" s="362"/>
      <c r="L41" s="352">
        <v>0.33333333333333331</v>
      </c>
      <c r="M41" s="352">
        <v>0.66666666666666663</v>
      </c>
      <c r="N41" s="352">
        <v>0.25</v>
      </c>
      <c r="O41" s="353">
        <f t="shared" si="1"/>
        <v>5.5555555555555552E-2</v>
      </c>
      <c r="P41" s="1"/>
      <c r="Q41" s="1"/>
      <c r="R41" s="1"/>
      <c r="S41" s="1"/>
      <c r="T41" s="1"/>
      <c r="U41" s="1"/>
      <c r="V41" s="1"/>
      <c r="W41" s="1"/>
      <c r="X41" s="1"/>
      <c r="Y41" s="1"/>
      <c r="Z41" s="1"/>
      <c r="AA41" s="1"/>
      <c r="AB41" s="22"/>
    </row>
    <row r="42" spans="1:28" x14ac:dyDescent="0.35">
      <c r="A42" s="2"/>
      <c r="B42" s="1"/>
      <c r="C42" s="1"/>
      <c r="D42" s="1"/>
      <c r="E42" s="1"/>
      <c r="F42" s="1"/>
      <c r="G42" s="1"/>
      <c r="H42" s="1"/>
      <c r="I42" s="1"/>
      <c r="J42" s="350" t="s">
        <v>582</v>
      </c>
      <c r="K42" s="362"/>
      <c r="L42" s="352">
        <v>0.33333333333333331</v>
      </c>
      <c r="M42" s="352">
        <v>0.9</v>
      </c>
      <c r="N42" s="352">
        <v>0.2857142857142857</v>
      </c>
      <c r="O42" s="353">
        <f t="shared" si="1"/>
        <v>8.5714285714285701E-2</v>
      </c>
      <c r="P42" s="1"/>
      <c r="Q42" s="1"/>
      <c r="R42" s="1"/>
      <c r="S42" s="1"/>
      <c r="T42" s="1"/>
      <c r="U42" s="1"/>
      <c r="V42" s="1"/>
      <c r="W42" s="1"/>
      <c r="X42" s="1"/>
      <c r="Y42" s="1"/>
      <c r="Z42" s="1"/>
      <c r="AA42" s="1"/>
      <c r="AB42" s="22"/>
    </row>
    <row r="43" spans="1:28" x14ac:dyDescent="0.35">
      <c r="A43" s="2"/>
      <c r="B43" s="1"/>
      <c r="C43" s="1"/>
      <c r="D43" s="1"/>
      <c r="E43" s="1"/>
      <c r="F43" s="1"/>
      <c r="G43" s="1"/>
      <c r="H43" s="1"/>
      <c r="I43" s="1"/>
      <c r="J43" s="350" t="s">
        <v>583</v>
      </c>
      <c r="K43" s="362"/>
      <c r="L43" s="352">
        <v>0.42857142857142855</v>
      </c>
      <c r="M43" s="352">
        <v>1</v>
      </c>
      <c r="N43" s="352">
        <v>0.33333333333333331</v>
      </c>
      <c r="O43" s="353">
        <f t="shared" si="1"/>
        <v>0.14285714285714285</v>
      </c>
      <c r="P43" s="1"/>
      <c r="Q43" s="1"/>
      <c r="R43" s="1"/>
      <c r="S43" s="1"/>
      <c r="T43" s="1"/>
      <c r="U43" s="1"/>
      <c r="V43" s="1"/>
      <c r="W43" s="1"/>
      <c r="X43" s="1"/>
      <c r="Y43" s="1"/>
      <c r="Z43" s="1"/>
      <c r="AA43" s="1"/>
      <c r="AB43" s="22"/>
    </row>
    <row r="44" spans="1:28" x14ac:dyDescent="0.35">
      <c r="A44" s="2"/>
      <c r="B44" s="1"/>
      <c r="C44" s="1"/>
      <c r="D44" s="1"/>
      <c r="E44" s="1"/>
      <c r="F44" s="1"/>
      <c r="G44" s="1"/>
      <c r="H44" s="1"/>
      <c r="I44" s="1"/>
      <c r="J44" s="350" t="s">
        <v>584</v>
      </c>
      <c r="K44" s="362"/>
      <c r="L44" s="352">
        <v>0</v>
      </c>
      <c r="M44" s="352">
        <v>0.6470588235294118</v>
      </c>
      <c r="N44" s="352">
        <v>0.33333333333333331</v>
      </c>
      <c r="O44" s="353">
        <f t="shared" si="1"/>
        <v>0</v>
      </c>
      <c r="P44" s="1"/>
      <c r="Q44" s="1"/>
      <c r="R44" s="1"/>
      <c r="S44" s="1"/>
      <c r="T44" s="1"/>
      <c r="U44" s="1"/>
      <c r="V44" s="1"/>
      <c r="W44" s="1"/>
      <c r="X44" s="1"/>
      <c r="Y44" s="1"/>
      <c r="Z44" s="1"/>
      <c r="AA44" s="1"/>
      <c r="AB44" s="22"/>
    </row>
    <row r="45" spans="1:28" x14ac:dyDescent="0.35">
      <c r="A45" s="2"/>
      <c r="B45" s="1"/>
      <c r="C45" s="1"/>
      <c r="D45" s="1"/>
      <c r="E45" s="1"/>
      <c r="F45" s="1"/>
      <c r="G45" s="1"/>
      <c r="H45" s="1"/>
      <c r="I45" s="1"/>
      <c r="J45" s="350" t="s">
        <v>585</v>
      </c>
      <c r="K45" s="362"/>
      <c r="L45" s="352">
        <v>2</v>
      </c>
      <c r="M45" s="352">
        <v>0.70588235294117652</v>
      </c>
      <c r="N45" s="352">
        <v>0.7142857142857143</v>
      </c>
      <c r="O45" s="353">
        <f t="shared" si="1"/>
        <v>1.008403361344538</v>
      </c>
      <c r="P45" s="1"/>
      <c r="Q45" s="1"/>
      <c r="R45" s="1"/>
      <c r="S45" s="1"/>
      <c r="T45" s="1"/>
      <c r="U45" s="1"/>
      <c r="V45" s="1"/>
      <c r="W45" s="1"/>
      <c r="X45" s="1"/>
      <c r="Y45" s="1"/>
      <c r="Z45" s="1"/>
      <c r="AA45" s="1"/>
      <c r="AB45" s="22"/>
    </row>
    <row r="46" spans="1:28" ht="15" thickBot="1" x14ac:dyDescent="0.4">
      <c r="A46" s="2"/>
      <c r="B46" s="1"/>
      <c r="C46" s="1"/>
      <c r="D46" s="1"/>
      <c r="E46" s="1"/>
      <c r="F46" s="1"/>
      <c r="G46" s="1"/>
      <c r="H46" s="1"/>
      <c r="I46" s="1"/>
      <c r="J46" s="351" t="s">
        <v>586</v>
      </c>
      <c r="K46" s="349"/>
      <c r="L46" s="354">
        <v>1</v>
      </c>
      <c r="M46" s="354">
        <v>1</v>
      </c>
      <c r="N46" s="354">
        <v>1</v>
      </c>
      <c r="O46" s="355">
        <f t="shared" si="1"/>
        <v>1</v>
      </c>
      <c r="P46" s="1"/>
      <c r="Q46" s="1"/>
      <c r="R46" s="1"/>
      <c r="S46" s="1"/>
      <c r="T46" s="1"/>
      <c r="U46" s="1"/>
      <c r="V46" s="1"/>
      <c r="W46" s="1"/>
      <c r="X46" s="1"/>
      <c r="Y46" s="1"/>
      <c r="Z46" s="1"/>
      <c r="AA46" s="1"/>
      <c r="AB46" s="22"/>
    </row>
    <row r="47" spans="1:28" x14ac:dyDescent="0.35">
      <c r="A47" s="2"/>
      <c r="B47" s="1"/>
      <c r="C47" s="1"/>
      <c r="D47" s="1"/>
      <c r="E47" s="1"/>
      <c r="F47" s="1"/>
      <c r="G47" s="1"/>
      <c r="H47" s="1"/>
      <c r="I47" s="1"/>
      <c r="J47" s="1"/>
      <c r="K47" s="1"/>
      <c r="L47" s="105"/>
      <c r="M47" s="1"/>
      <c r="N47" s="1"/>
      <c r="O47" s="1"/>
      <c r="P47" s="1"/>
      <c r="Q47" s="1"/>
      <c r="R47" s="1"/>
      <c r="S47" s="1"/>
      <c r="T47" s="1"/>
      <c r="U47" s="1"/>
      <c r="V47" s="1"/>
      <c r="W47" s="1"/>
      <c r="X47" s="1"/>
      <c r="Y47" s="1"/>
      <c r="Z47" s="1"/>
      <c r="AA47" s="1"/>
      <c r="AB47" s="22"/>
    </row>
    <row r="48" spans="1:28" ht="21" x14ac:dyDescent="0.5">
      <c r="A48" s="2"/>
      <c r="B48" s="1"/>
      <c r="C48" s="1"/>
      <c r="D48" s="1"/>
      <c r="E48" s="1"/>
      <c r="F48" s="1"/>
      <c r="G48" s="1"/>
      <c r="H48" s="1"/>
      <c r="I48" s="1"/>
      <c r="J48" s="382"/>
      <c r="K48" s="1"/>
      <c r="L48" s="105"/>
      <c r="M48" s="1"/>
      <c r="N48" s="1"/>
      <c r="O48" s="1"/>
      <c r="P48" s="1"/>
      <c r="Q48" s="1"/>
      <c r="R48" s="1"/>
      <c r="S48" s="1"/>
      <c r="T48" s="1"/>
      <c r="U48" s="1"/>
      <c r="V48" s="1"/>
      <c r="W48" s="1"/>
      <c r="X48" s="1"/>
      <c r="Y48" s="1"/>
      <c r="Z48" s="1"/>
      <c r="AA48" s="1"/>
      <c r="AB48" s="22"/>
    </row>
    <row r="49" spans="1:28" ht="15" thickBot="1" x14ac:dyDescent="0.4">
      <c r="A49" s="2"/>
      <c r="B49" s="1"/>
      <c r="C49" s="1"/>
      <c r="D49" s="1"/>
      <c r="E49" s="1"/>
      <c r="F49" s="1"/>
      <c r="G49" s="1"/>
      <c r="H49" s="1"/>
      <c r="I49" s="1"/>
      <c r="J49" s="1"/>
      <c r="K49" s="1"/>
      <c r="L49" s="105"/>
      <c r="M49" s="1"/>
      <c r="N49" s="1"/>
      <c r="O49" s="1"/>
      <c r="P49" s="1"/>
      <c r="Q49" s="1"/>
      <c r="R49" s="1"/>
      <c r="S49" s="1"/>
      <c r="T49" s="1"/>
      <c r="U49" s="1"/>
      <c r="V49" s="1"/>
      <c r="W49" s="1"/>
      <c r="X49" s="1"/>
      <c r="Y49" s="1"/>
      <c r="Z49" s="1"/>
      <c r="AA49" s="1"/>
      <c r="AB49" s="22"/>
    </row>
    <row r="50" spans="1:28" ht="30" customHeight="1" thickBot="1" x14ac:dyDescent="0.4">
      <c r="A50" s="2"/>
      <c r="B50" s="1"/>
      <c r="C50" s="1"/>
      <c r="D50" s="1"/>
      <c r="E50" s="1"/>
      <c r="F50" s="1"/>
      <c r="G50" s="1"/>
      <c r="H50" s="1"/>
      <c r="I50" s="1"/>
      <c r="J50" s="51" t="s">
        <v>574</v>
      </c>
      <c r="K50" s="1"/>
      <c r="L50" s="378" t="s">
        <v>107</v>
      </c>
      <c r="M50" s="359" t="s">
        <v>108</v>
      </c>
      <c r="N50" s="360" t="s">
        <v>110</v>
      </c>
      <c r="O50" s="367" t="s">
        <v>587</v>
      </c>
      <c r="P50" s="1"/>
      <c r="Q50" s="1"/>
      <c r="R50" s="1"/>
      <c r="S50" s="1"/>
      <c r="T50" s="1"/>
      <c r="U50" s="1"/>
      <c r="V50" s="1"/>
      <c r="W50" s="1"/>
      <c r="X50" s="1"/>
      <c r="Y50" s="1"/>
      <c r="Z50" s="1"/>
      <c r="AA50" s="1"/>
      <c r="AB50" s="22"/>
    </row>
    <row r="51" spans="1:28" ht="29" x14ac:dyDescent="0.35">
      <c r="A51" s="2"/>
      <c r="B51" s="1"/>
      <c r="C51" s="1"/>
      <c r="D51" s="1"/>
      <c r="E51" s="1"/>
      <c r="F51" s="1"/>
      <c r="G51" s="1"/>
      <c r="H51" s="1"/>
      <c r="I51" s="1"/>
      <c r="J51" s="356" t="s">
        <v>575</v>
      </c>
      <c r="K51" s="357"/>
      <c r="L51" s="358" t="s">
        <v>111</v>
      </c>
      <c r="M51" s="359" t="s">
        <v>576</v>
      </c>
      <c r="N51" s="360" t="s">
        <v>577</v>
      </c>
      <c r="O51" s="361" t="s">
        <v>588</v>
      </c>
      <c r="P51" s="1"/>
      <c r="Q51" s="1"/>
      <c r="R51" s="1"/>
      <c r="S51" s="1"/>
      <c r="T51" s="1"/>
      <c r="U51" s="1"/>
      <c r="V51" s="1"/>
      <c r="W51" s="1"/>
      <c r="X51" s="1"/>
      <c r="Y51" s="1"/>
      <c r="Z51" s="1"/>
      <c r="AA51" s="1"/>
      <c r="AB51" s="22"/>
    </row>
    <row r="52" spans="1:28" x14ac:dyDescent="0.35">
      <c r="A52" s="2"/>
      <c r="B52" s="1"/>
      <c r="C52" s="1"/>
      <c r="D52" s="1"/>
      <c r="E52" s="1"/>
      <c r="F52" s="1"/>
      <c r="G52" s="1"/>
      <c r="H52" s="1"/>
      <c r="I52" s="1"/>
      <c r="J52" s="350" t="s">
        <v>578</v>
      </c>
      <c r="K52" s="362"/>
      <c r="L52" s="364">
        <f t="shared" ref="L52:N53" si="2">L38*125</f>
        <v>31.25</v>
      </c>
      <c r="M52" s="364">
        <f t="shared" si="2"/>
        <v>117.64705882352941</v>
      </c>
      <c r="N52" s="366">
        <f t="shared" si="2"/>
        <v>125</v>
      </c>
      <c r="O52" s="368">
        <f>AVERAGE(L52:N53)</f>
        <v>80.371732026143789</v>
      </c>
      <c r="P52" s="1"/>
      <c r="Q52" s="1"/>
      <c r="R52" s="1"/>
      <c r="S52" s="1"/>
      <c r="T52" s="1"/>
      <c r="U52" s="1"/>
      <c r="V52" s="1"/>
      <c r="W52" s="1"/>
      <c r="X52" s="1"/>
      <c r="Y52" s="1"/>
      <c r="Z52" s="1"/>
      <c r="AA52" s="1"/>
      <c r="AB52" s="22"/>
    </row>
    <row r="53" spans="1:28" x14ac:dyDescent="0.35">
      <c r="A53" s="2"/>
      <c r="B53" s="1"/>
      <c r="C53" s="1"/>
      <c r="D53" s="1"/>
      <c r="E53" s="1"/>
      <c r="F53" s="1"/>
      <c r="G53" s="1"/>
      <c r="H53" s="1"/>
      <c r="I53" s="1"/>
      <c r="J53" s="350" t="s">
        <v>579</v>
      </c>
      <c r="K53" s="362"/>
      <c r="L53" s="364">
        <f t="shared" si="2"/>
        <v>62.5</v>
      </c>
      <c r="M53" s="364">
        <f t="shared" si="2"/>
        <v>104.16666666666667</v>
      </c>
      <c r="N53" s="366">
        <f t="shared" si="2"/>
        <v>41.666666666666664</v>
      </c>
      <c r="O53" s="369">
        <f t="shared" ref="O53:O60" si="3">AVERAGE(L53:N54)</f>
        <v>80.555555555555557</v>
      </c>
      <c r="P53" s="1"/>
      <c r="Q53" s="1"/>
      <c r="R53" s="1"/>
      <c r="S53" s="1"/>
      <c r="T53" s="1"/>
      <c r="U53" s="1"/>
      <c r="V53" s="1"/>
      <c r="W53" s="1"/>
      <c r="X53" s="1"/>
      <c r="Y53" s="1"/>
      <c r="Z53" s="1"/>
      <c r="AA53" s="1"/>
      <c r="AB53" s="22"/>
    </row>
    <row r="54" spans="1:28" x14ac:dyDescent="0.35">
      <c r="A54" s="2"/>
      <c r="B54" s="1"/>
      <c r="C54" s="1"/>
      <c r="D54" s="1"/>
      <c r="E54" s="1"/>
      <c r="F54" s="1"/>
      <c r="G54" s="1"/>
      <c r="H54" s="1"/>
      <c r="I54" s="1"/>
      <c r="J54" s="350" t="s">
        <v>580</v>
      </c>
      <c r="K54" s="362"/>
      <c r="L54" s="364">
        <f t="shared" ref="L54:N54" si="4">L40*125</f>
        <v>50</v>
      </c>
      <c r="M54" s="364">
        <f t="shared" si="4"/>
        <v>125</v>
      </c>
      <c r="N54" s="366">
        <f t="shared" si="4"/>
        <v>100</v>
      </c>
      <c r="O54" s="370">
        <f t="shared" si="3"/>
        <v>71.875</v>
      </c>
      <c r="P54" s="1"/>
      <c r="Q54" s="1"/>
      <c r="R54" s="1"/>
      <c r="S54" s="1"/>
      <c r="T54" s="1"/>
      <c r="U54" s="1"/>
      <c r="V54" s="1"/>
      <c r="W54" s="1"/>
      <c r="X54" s="1"/>
      <c r="Y54" s="1"/>
      <c r="Z54" s="1"/>
      <c r="AA54" s="1"/>
      <c r="AB54" s="22"/>
    </row>
    <row r="55" spans="1:28" x14ac:dyDescent="0.35">
      <c r="A55" s="2"/>
      <c r="B55" s="1"/>
      <c r="C55" s="1"/>
      <c r="D55" s="1"/>
      <c r="E55" s="1"/>
      <c r="F55" s="1"/>
      <c r="G55" s="1"/>
      <c r="H55" s="1"/>
      <c r="I55" s="1"/>
      <c r="J55" s="350" t="s">
        <v>581</v>
      </c>
      <c r="K55" s="362"/>
      <c r="L55" s="364">
        <f t="shared" ref="L55:N55" si="5">L41*125</f>
        <v>41.666666666666664</v>
      </c>
      <c r="M55" s="364">
        <f t="shared" si="5"/>
        <v>83.333333333333329</v>
      </c>
      <c r="N55" s="366">
        <f t="shared" si="5"/>
        <v>31.25</v>
      </c>
      <c r="O55" s="371">
        <f t="shared" si="3"/>
        <v>57.688492063492056</v>
      </c>
      <c r="P55" s="1"/>
      <c r="Q55" s="1"/>
      <c r="R55" s="1"/>
      <c r="S55" s="1"/>
      <c r="T55" s="1"/>
      <c r="U55" s="1"/>
      <c r="V55" s="1"/>
      <c r="W55" s="1"/>
      <c r="X55" s="1"/>
      <c r="Y55" s="1"/>
      <c r="Z55" s="1"/>
      <c r="AA55" s="1"/>
      <c r="AB55" s="22"/>
    </row>
    <row r="56" spans="1:28" ht="15" customHeight="1" x14ac:dyDescent="0.35">
      <c r="A56" s="2"/>
      <c r="B56" s="1"/>
      <c r="C56" s="1"/>
      <c r="D56" s="1"/>
      <c r="E56" s="1"/>
      <c r="F56" s="1"/>
      <c r="G56" s="1"/>
      <c r="H56" s="1"/>
      <c r="I56" s="1"/>
      <c r="J56" s="350" t="s">
        <v>582</v>
      </c>
      <c r="K56" s="362"/>
      <c r="L56" s="364">
        <f t="shared" ref="L56:N56" si="6">L42*125</f>
        <v>41.666666666666664</v>
      </c>
      <c r="M56" s="364">
        <f t="shared" si="6"/>
        <v>112.5</v>
      </c>
      <c r="N56" s="366">
        <f t="shared" si="6"/>
        <v>35.714285714285715</v>
      </c>
      <c r="O56" s="372">
        <f t="shared" si="3"/>
        <v>68.353174603174608</v>
      </c>
      <c r="P56" s="1"/>
      <c r="Q56" s="1"/>
      <c r="R56" s="1"/>
      <c r="S56" s="1"/>
      <c r="T56" s="1"/>
      <c r="U56" s="1"/>
      <c r="V56" s="1"/>
      <c r="W56" s="1"/>
      <c r="X56" s="1"/>
      <c r="Y56" s="1"/>
      <c r="Z56" s="1"/>
      <c r="AA56" s="1"/>
      <c r="AB56" s="22"/>
    </row>
    <row r="57" spans="1:28" x14ac:dyDescent="0.35">
      <c r="A57" s="2"/>
      <c r="B57" s="1"/>
      <c r="C57" s="1"/>
      <c r="D57" s="1"/>
      <c r="E57" s="1"/>
      <c r="F57" s="1"/>
      <c r="G57" s="1"/>
      <c r="H57" s="1"/>
      <c r="I57" s="1"/>
      <c r="J57" s="350" t="s">
        <v>583</v>
      </c>
      <c r="K57" s="362"/>
      <c r="L57" s="364">
        <f t="shared" ref="L57:N57" si="7">L43*125</f>
        <v>53.571428571428569</v>
      </c>
      <c r="M57" s="364">
        <f t="shared" si="7"/>
        <v>125</v>
      </c>
      <c r="N57" s="366">
        <f t="shared" si="7"/>
        <v>41.666666666666664</v>
      </c>
      <c r="O57" s="373">
        <f t="shared" si="3"/>
        <v>57.131185807656401</v>
      </c>
      <c r="P57" s="1"/>
      <c r="Q57" s="1"/>
      <c r="R57" s="1"/>
      <c r="S57" s="1"/>
      <c r="T57" s="1"/>
      <c r="U57" s="1"/>
      <c r="V57" s="1"/>
      <c r="W57" s="1"/>
      <c r="X57" s="1"/>
      <c r="Y57" s="1"/>
      <c r="Z57" s="1"/>
      <c r="AA57" s="1"/>
      <c r="AB57" s="22"/>
    </row>
    <row r="58" spans="1:28" x14ac:dyDescent="0.35">
      <c r="A58" s="2"/>
      <c r="B58" s="1"/>
      <c r="C58" s="1"/>
      <c r="D58" s="1"/>
      <c r="E58" s="1"/>
      <c r="F58" s="1"/>
      <c r="G58" s="1"/>
      <c r="H58" s="1"/>
      <c r="I58" s="1"/>
      <c r="J58" s="350" t="s">
        <v>584</v>
      </c>
      <c r="K58" s="362"/>
      <c r="L58" s="364">
        <f t="shared" ref="L58:N58" si="8">L44*125</f>
        <v>0</v>
      </c>
      <c r="M58" s="364">
        <f t="shared" si="8"/>
        <v>80.882352941176478</v>
      </c>
      <c r="N58" s="366">
        <f t="shared" si="8"/>
        <v>41.666666666666664</v>
      </c>
      <c r="O58" s="374">
        <f t="shared" si="3"/>
        <v>91.678338001867417</v>
      </c>
      <c r="P58" s="1"/>
      <c r="Q58" s="1"/>
      <c r="R58" s="1"/>
      <c r="S58" s="1"/>
      <c r="T58" s="1"/>
      <c r="U58" s="1"/>
      <c r="V58" s="1"/>
      <c r="W58" s="1"/>
      <c r="X58" s="1"/>
      <c r="Y58" s="1"/>
      <c r="Z58" s="1"/>
      <c r="AA58" s="1"/>
      <c r="AB58" s="22"/>
    </row>
    <row r="59" spans="1:28" x14ac:dyDescent="0.35">
      <c r="A59" s="2"/>
      <c r="B59" s="1"/>
      <c r="C59" s="1"/>
      <c r="D59" s="1"/>
      <c r="E59" s="1"/>
      <c r="F59" s="1"/>
      <c r="G59" s="1"/>
      <c r="H59" s="1"/>
      <c r="I59" s="1"/>
      <c r="J59" s="350" t="s">
        <v>585</v>
      </c>
      <c r="K59" s="362"/>
      <c r="L59" s="364">
        <f t="shared" ref="L59:N59" si="9">L45*125</f>
        <v>250</v>
      </c>
      <c r="M59" s="364">
        <f t="shared" si="9"/>
        <v>88.235294117647058</v>
      </c>
      <c r="N59" s="364">
        <f t="shared" si="9"/>
        <v>89.285714285714292</v>
      </c>
      <c r="O59" s="365">
        <f t="shared" si="3"/>
        <v>133.75350140056022</v>
      </c>
      <c r="P59" s="1"/>
      <c r="Q59" s="1"/>
      <c r="R59" s="1"/>
      <c r="S59" s="1"/>
      <c r="T59" s="1"/>
      <c r="U59" s="1"/>
      <c r="V59" s="1"/>
      <c r="W59" s="1"/>
      <c r="X59" s="1"/>
      <c r="Y59" s="1"/>
      <c r="Z59" s="1"/>
      <c r="AA59" s="1"/>
      <c r="AB59" s="22"/>
    </row>
    <row r="60" spans="1:28" ht="15" thickBot="1" x14ac:dyDescent="0.4">
      <c r="A60" s="2"/>
      <c r="B60" s="1"/>
      <c r="C60" s="1"/>
      <c r="D60" s="1"/>
      <c r="E60" s="1"/>
      <c r="F60" s="1"/>
      <c r="G60" s="1"/>
      <c r="H60" s="1"/>
      <c r="I60" s="1"/>
      <c r="J60" s="351" t="s">
        <v>586</v>
      </c>
      <c r="K60" s="349"/>
      <c r="L60" s="375">
        <f t="shared" ref="L60:N60" si="10">L46*125</f>
        <v>125</v>
      </c>
      <c r="M60" s="375">
        <f t="shared" si="10"/>
        <v>125</v>
      </c>
      <c r="N60" s="376">
        <f t="shared" si="10"/>
        <v>125</v>
      </c>
      <c r="O60" s="377">
        <f t="shared" si="3"/>
        <v>125</v>
      </c>
      <c r="P60" s="1"/>
      <c r="Q60" s="1"/>
      <c r="R60" s="1"/>
      <c r="S60" s="1"/>
      <c r="T60" s="1"/>
      <c r="U60" s="1"/>
      <c r="V60" s="1"/>
      <c r="W60" s="1"/>
      <c r="X60" s="1"/>
      <c r="Y60" s="1"/>
      <c r="Z60" s="1"/>
      <c r="AA60" s="1"/>
      <c r="AB60" s="22"/>
    </row>
    <row r="61" spans="1:28" x14ac:dyDescent="0.35">
      <c r="A61" s="2"/>
      <c r="B61" s="1"/>
      <c r="C61" s="1"/>
      <c r="D61" s="1"/>
      <c r="E61" s="1"/>
      <c r="F61" s="1"/>
      <c r="G61" s="1"/>
      <c r="H61" s="1"/>
      <c r="I61" s="1"/>
      <c r="J61" s="103"/>
      <c r="K61" s="362"/>
      <c r="L61" s="362"/>
      <c r="M61" s="362"/>
      <c r="N61" s="362"/>
      <c r="O61" s="363"/>
      <c r="P61" s="1"/>
      <c r="Q61" s="1"/>
      <c r="R61" s="1"/>
      <c r="S61" s="1"/>
      <c r="T61" s="1"/>
      <c r="U61" s="1"/>
      <c r="V61" s="1"/>
      <c r="W61" s="1"/>
      <c r="X61" s="1"/>
      <c r="Y61" s="1"/>
      <c r="Z61" s="1"/>
      <c r="AA61" s="1"/>
      <c r="AB61" s="22"/>
    </row>
    <row r="62" spans="1:28" x14ac:dyDescent="0.35">
      <c r="A62" s="2"/>
      <c r="B62" s="1"/>
      <c r="C62" s="1"/>
      <c r="D62" s="1"/>
      <c r="E62" s="1"/>
      <c r="F62" s="1"/>
      <c r="G62" s="1"/>
      <c r="H62" s="1"/>
      <c r="I62" s="1"/>
      <c r="J62" s="103"/>
      <c r="K62" s="362"/>
      <c r="L62" s="362"/>
      <c r="M62" s="362"/>
      <c r="N62" s="362"/>
      <c r="O62" s="363"/>
      <c r="P62" s="1"/>
      <c r="Q62" s="1"/>
      <c r="R62" s="1"/>
      <c r="S62" s="1"/>
      <c r="T62" s="1"/>
      <c r="U62" s="1"/>
      <c r="V62" s="1"/>
      <c r="W62" s="1"/>
      <c r="X62" s="1"/>
      <c r="Y62" s="1"/>
      <c r="Z62" s="1"/>
      <c r="AA62" s="1"/>
      <c r="AB62" s="22"/>
    </row>
    <row r="63" spans="1:28" x14ac:dyDescent="0.35">
      <c r="A63" s="2"/>
      <c r="B63" s="1"/>
      <c r="C63" s="1"/>
      <c r="D63" s="1"/>
      <c r="E63" s="1"/>
      <c r="F63" s="1"/>
      <c r="G63" s="1"/>
      <c r="H63" s="1"/>
      <c r="I63" s="1"/>
      <c r="J63" s="103"/>
      <c r="K63" s="362"/>
      <c r="L63" s="362"/>
      <c r="M63" s="362"/>
      <c r="N63" s="362"/>
      <c r="O63" s="363"/>
      <c r="P63" s="1"/>
      <c r="Q63" s="1"/>
      <c r="R63" s="1"/>
      <c r="S63" s="1"/>
      <c r="T63" s="1"/>
      <c r="U63" s="1"/>
      <c r="V63" s="1"/>
      <c r="W63" s="1"/>
      <c r="X63" s="1"/>
      <c r="Y63" s="1"/>
      <c r="Z63" s="1"/>
      <c r="AA63" s="1"/>
      <c r="AB63" s="22"/>
    </row>
    <row r="64" spans="1:28" x14ac:dyDescent="0.35">
      <c r="A64" s="2"/>
      <c r="B64" s="105" t="s">
        <v>395</v>
      </c>
      <c r="C64" s="1"/>
      <c r="D64" s="1"/>
      <c r="E64" s="1"/>
      <c r="F64" s="1"/>
      <c r="G64" s="1"/>
      <c r="H64" s="1"/>
      <c r="I64" s="1"/>
      <c r="J64" s="103"/>
      <c r="K64" s="362"/>
      <c r="L64" s="362"/>
      <c r="M64" s="362"/>
      <c r="N64" s="362"/>
      <c r="O64" s="363"/>
      <c r="Q64" s="1"/>
      <c r="R64" s="1"/>
      <c r="S64" s="1"/>
      <c r="T64" s="1"/>
      <c r="U64" s="1"/>
      <c r="V64" s="1"/>
      <c r="W64" s="1"/>
      <c r="X64" s="105"/>
      <c r="Y64" s="1"/>
      <c r="Z64" s="1"/>
      <c r="AA64" s="1"/>
      <c r="AB64" s="22"/>
    </row>
    <row r="65" spans="1:28" ht="9" customHeight="1"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row>
    <row r="66" spans="1:28" x14ac:dyDescent="0.35">
      <c r="AB66" s="39"/>
    </row>
    <row r="67" spans="1:28" x14ac:dyDescent="0.35">
      <c r="AB67" s="39"/>
    </row>
    <row r="68" spans="1:28" x14ac:dyDescent="0.35">
      <c r="AB68" s="39"/>
    </row>
    <row r="69" spans="1:28" x14ac:dyDescent="0.35">
      <c r="AB69" s="39"/>
    </row>
    <row r="70" spans="1:28" x14ac:dyDescent="0.35">
      <c r="AB70" s="39"/>
    </row>
    <row r="71" spans="1:28" x14ac:dyDescent="0.35">
      <c r="AB71" s="39"/>
    </row>
    <row r="72" spans="1:28" x14ac:dyDescent="0.35">
      <c r="AB72" s="39"/>
    </row>
    <row r="73" spans="1:28" x14ac:dyDescent="0.35">
      <c r="AB73" s="39"/>
    </row>
    <row r="74" spans="1:28" x14ac:dyDescent="0.35">
      <c r="AB74" s="39"/>
    </row>
    <row r="75" spans="1:28" x14ac:dyDescent="0.35">
      <c r="AB75" s="39"/>
    </row>
    <row r="76" spans="1:28" x14ac:dyDescent="0.35">
      <c r="AB76" s="39"/>
    </row>
    <row r="77" spans="1:28" x14ac:dyDescent="0.35">
      <c r="AB77" s="39"/>
    </row>
    <row r="78" spans="1:28" x14ac:dyDescent="0.35">
      <c r="AB78" s="39"/>
    </row>
  </sheetData>
  <conditionalFormatting sqref="E11:F20">
    <cfRule type="colorScale" priority="19">
      <colorScale>
        <cfvo type="min"/>
        <cfvo type="max"/>
        <color rgb="FF000019"/>
        <color rgb="FF0000FA"/>
      </colorScale>
    </cfRule>
    <cfRule type="colorScale" priority="20">
      <colorScale>
        <cfvo type="min"/>
        <cfvo type="max"/>
        <color theme="8" tint="0.59999389629810485"/>
        <color rgb="FF0070C0"/>
      </colorScale>
    </cfRule>
  </conditionalFormatting>
  <conditionalFormatting sqref="G11:G20">
    <cfRule type="colorScale" priority="18">
      <colorScale>
        <cfvo type="min"/>
        <cfvo type="max"/>
        <color theme="1" tint="4.9989318521683403E-2"/>
        <color rgb="FFFA00FA"/>
      </colorScale>
    </cfRule>
  </conditionalFormatting>
  <conditionalFormatting sqref="E11:E20">
    <cfRule type="colorScale" priority="17">
      <colorScale>
        <cfvo type="min"/>
        <cfvo type="max"/>
        <color theme="1" tint="4.9989318521683403E-2"/>
        <color rgb="FF00FAFA"/>
      </colorScale>
    </cfRule>
  </conditionalFormatting>
  <conditionalFormatting sqref="H11:H21">
    <cfRule type="colorScale" priority="16">
      <colorScale>
        <cfvo type="num" val="0"/>
        <cfvo type="num" val="250"/>
        <color theme="1" tint="4.9989318521683403E-2"/>
        <color theme="0"/>
      </colorScale>
    </cfRule>
  </conditionalFormatting>
  <conditionalFormatting sqref="G11:G20 B11:B20">
    <cfRule type="colorScale" priority="21">
      <colorScale>
        <cfvo type="min"/>
        <cfvo type="max"/>
        <color rgb="FF190000"/>
        <color rgb="FFFA0000"/>
      </colorScale>
    </cfRule>
    <cfRule type="colorScale" priority="22">
      <colorScale>
        <cfvo type="min"/>
        <cfvo type="max"/>
        <color theme="5" tint="0.79998168889431442"/>
        <color rgb="FFFF0000"/>
      </colorScale>
    </cfRule>
    <cfRule type="colorScale" priority="23">
      <colorScale>
        <cfvo type="min"/>
        <cfvo type="max"/>
        <color rgb="FFFF0000"/>
        <color theme="5" tint="0.79998168889431442"/>
      </colorScale>
    </cfRule>
  </conditionalFormatting>
  <conditionalFormatting sqref="D11:D20">
    <cfRule type="colorScale" priority="15">
      <colorScale>
        <cfvo type="min"/>
        <cfvo type="max"/>
        <color rgb="FF001900"/>
        <color rgb="FF00FA00"/>
      </colorScale>
    </cfRule>
  </conditionalFormatting>
  <conditionalFormatting sqref="C11:C20">
    <cfRule type="colorScale" priority="13">
      <colorScale>
        <cfvo type="min"/>
        <cfvo type="max"/>
        <color theme="1" tint="4.9989318521683403E-2"/>
        <color rgb="FFFFFF00"/>
      </colorScale>
    </cfRule>
    <cfRule type="colorScale" priority="14">
      <colorScale>
        <cfvo type="min"/>
        <cfvo type="max"/>
        <color rgb="FF001900"/>
        <color rgb="FF00FA00"/>
      </colorScale>
    </cfRule>
  </conditionalFormatting>
  <conditionalFormatting sqref="L52:L60">
    <cfRule type="colorScale" priority="6">
      <colorScale>
        <cfvo type="min"/>
        <cfvo type="max"/>
        <color rgb="FF001900"/>
        <color rgb="FF00FA00"/>
      </colorScale>
    </cfRule>
  </conditionalFormatting>
  <conditionalFormatting sqref="M52:M60">
    <cfRule type="colorScale" priority="3">
      <colorScale>
        <cfvo type="min"/>
        <cfvo type="max"/>
        <color rgb="FF190000"/>
        <color rgb="FFFA0000"/>
      </colorScale>
    </cfRule>
    <cfRule type="colorScale" priority="4">
      <colorScale>
        <cfvo type="min"/>
        <cfvo type="max"/>
        <color theme="5" tint="0.79998168889431442"/>
        <color rgb="FFFF0000"/>
      </colorScale>
    </cfRule>
    <cfRule type="colorScale" priority="5">
      <colorScale>
        <cfvo type="min"/>
        <cfvo type="max"/>
        <color rgb="FFFF0000"/>
        <color theme="5" tint="0.79998168889431442"/>
      </colorScale>
    </cfRule>
  </conditionalFormatting>
  <conditionalFormatting sqref="N52:N60">
    <cfRule type="colorScale" priority="1">
      <colorScale>
        <cfvo type="min"/>
        <cfvo type="max"/>
        <color rgb="FF000019"/>
        <color rgb="FF0000FA"/>
      </colorScale>
    </cfRule>
    <cfRule type="colorScale" priority="2">
      <colorScale>
        <cfvo type="min"/>
        <cfvo type="max"/>
        <color theme="8" tint="0.59999389629810485"/>
        <color rgb="FF0070C0"/>
      </colorScale>
    </cfRule>
  </conditionalFormatting>
  <hyperlinks>
    <hyperlink ref="B34" r:id="rId1" display="RESTORE CASE STUDY" xr:uid="{1DA27068-9F01-4754-9B36-0CCC4DD37634}"/>
    <hyperlink ref="B35" r:id="rId2" xr:uid="{02E08465-AC51-413A-B9BF-8B06CAD07227}"/>
  </hyperlinks>
  <pageMargins left="0.7" right="0.7" top="0.75" bottom="0.75" header="0.3" footer="0.3"/>
  <pageSetup paperSize="8" scale="58" orientation="landscape" r:id="rId3"/>
  <ignoredErrors>
    <ignoredError sqref="H11:H21" formulaRange="1"/>
  </ignoredErrors>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249977111117893"/>
    <pageSetUpPr fitToPage="1"/>
  </sheetPr>
  <dimension ref="A1:Q143"/>
  <sheetViews>
    <sheetView zoomScale="80" zoomScaleNormal="80" workbookViewId="0">
      <selection activeCell="H3" sqref="H3"/>
    </sheetView>
  </sheetViews>
  <sheetFormatPr defaultColWidth="8.81640625" defaultRowHeight="14.5" x14ac:dyDescent="0.35"/>
  <cols>
    <col min="1" max="1" width="6.1796875" customWidth="1"/>
    <col min="2" max="2" width="7.81640625" style="10" customWidth="1"/>
    <col min="3" max="3" width="60.453125" customWidth="1"/>
    <col min="4" max="4" width="7.81640625" style="8" customWidth="1"/>
    <col min="5" max="5" width="7.81640625" style="9" customWidth="1"/>
    <col min="6" max="6" width="7.81640625" customWidth="1"/>
    <col min="7" max="7" width="7.81640625" style="10" customWidth="1"/>
    <col min="8" max="8" width="56.81640625" customWidth="1"/>
    <col min="9" max="9" width="7.81640625" style="8" customWidth="1"/>
    <col min="10" max="10" width="7.81640625" style="9" customWidth="1"/>
    <col min="11" max="11" width="7.81640625" customWidth="1"/>
    <col min="12" max="12" width="7.81640625" style="10" customWidth="1"/>
    <col min="13" max="13" width="61.81640625" bestFit="1" customWidth="1"/>
    <col min="14" max="14" width="7.81640625" style="8" customWidth="1"/>
    <col min="15" max="15" width="7.81640625" style="9" customWidth="1"/>
    <col min="16" max="16" width="5.453125" customWidth="1"/>
    <col min="17" max="17" width="1.453125" customWidth="1"/>
  </cols>
  <sheetData>
    <row r="1" spans="1:17" x14ac:dyDescent="0.35">
      <c r="A1" s="2"/>
      <c r="B1" s="2"/>
      <c r="C1" s="2"/>
      <c r="D1" s="2"/>
      <c r="E1" s="2"/>
      <c r="F1" s="2"/>
      <c r="G1" s="4"/>
      <c r="H1" s="2"/>
      <c r="I1" s="2"/>
      <c r="J1" s="2"/>
      <c r="K1" s="2"/>
      <c r="L1" s="2"/>
      <c r="M1" s="2"/>
      <c r="N1" s="2"/>
      <c r="O1" s="2"/>
      <c r="P1" s="2"/>
      <c r="Q1" s="22"/>
    </row>
    <row r="2" spans="1:17" s="3" customFormat="1" ht="39.5" x14ac:dyDescent="0.85">
      <c r="A2" s="2"/>
      <c r="B2" s="104" t="s">
        <v>345</v>
      </c>
      <c r="C2" s="2"/>
      <c r="D2" s="2"/>
      <c r="E2" s="2"/>
      <c r="F2" s="2"/>
      <c r="G2" s="4"/>
      <c r="H2" s="2"/>
      <c r="I2" s="2"/>
      <c r="J2" s="2"/>
      <c r="K2" s="2"/>
      <c r="L2" s="2"/>
      <c r="M2" s="2"/>
      <c r="N2" s="2"/>
      <c r="O2" s="2"/>
      <c r="P2" s="2"/>
      <c r="Q2" s="22"/>
    </row>
    <row r="3" spans="1:17" s="3" customFormat="1" ht="17.5" customHeight="1" x14ac:dyDescent="0.35">
      <c r="A3" s="2"/>
      <c r="B3" s="2"/>
      <c r="C3" s="2"/>
      <c r="D3" s="2"/>
      <c r="E3" s="2"/>
      <c r="F3" s="2"/>
      <c r="G3" s="4"/>
      <c r="H3" s="2"/>
      <c r="I3" s="2"/>
      <c r="J3" s="2"/>
      <c r="K3" s="2"/>
      <c r="L3" s="2"/>
      <c r="M3" s="2"/>
      <c r="N3" s="2"/>
      <c r="O3" s="2"/>
      <c r="P3" s="2"/>
      <c r="Q3" s="22"/>
    </row>
    <row r="4" spans="1:17" s="3" customFormat="1" ht="11.15" customHeight="1" x14ac:dyDescent="0.35">
      <c r="A4" s="2"/>
      <c r="B4" s="2"/>
      <c r="C4" s="332" t="s">
        <v>556</v>
      </c>
      <c r="D4" s="1"/>
      <c r="E4" s="11"/>
      <c r="F4" s="1"/>
      <c r="G4" s="2"/>
      <c r="H4" s="4"/>
      <c r="I4" s="2"/>
      <c r="J4" s="2"/>
      <c r="K4" s="1"/>
      <c r="L4" s="1"/>
      <c r="M4" s="11"/>
      <c r="N4" s="1"/>
      <c r="O4" s="1"/>
      <c r="P4" s="11"/>
      <c r="Q4" s="22"/>
    </row>
    <row r="5" spans="1:17" s="3" customFormat="1" ht="11.15" customHeight="1" x14ac:dyDescent="0.35">
      <c r="A5" s="2"/>
      <c r="B5" s="2"/>
      <c r="C5" s="332" t="s">
        <v>417</v>
      </c>
      <c r="D5" s="1"/>
      <c r="E5" s="11"/>
      <c r="F5" s="1"/>
      <c r="G5" s="2"/>
      <c r="H5" s="4"/>
      <c r="I5" s="2"/>
      <c r="J5" s="2"/>
      <c r="K5" s="1"/>
      <c r="L5" s="1"/>
      <c r="M5" s="11"/>
      <c r="N5" s="1"/>
      <c r="O5" s="1"/>
      <c r="P5" s="11"/>
      <c r="Q5" s="22"/>
    </row>
    <row r="6" spans="1:17" s="3" customFormat="1" ht="11.15" customHeight="1" x14ac:dyDescent="0.35">
      <c r="A6" s="2"/>
      <c r="B6" s="2"/>
      <c r="C6" s="332" t="s">
        <v>418</v>
      </c>
      <c r="D6" s="1"/>
      <c r="E6" s="11"/>
      <c r="F6" s="1"/>
      <c r="G6" s="2"/>
      <c r="H6" s="4"/>
      <c r="I6" s="2"/>
      <c r="J6" s="2"/>
      <c r="K6" s="1"/>
      <c r="L6" s="1"/>
      <c r="M6" s="11"/>
      <c r="N6" s="1"/>
      <c r="O6" s="1"/>
      <c r="P6" s="11"/>
      <c r="Q6" s="22"/>
    </row>
    <row r="7" spans="1:17" ht="11.15" customHeight="1" x14ac:dyDescent="0.35">
      <c r="A7" s="2"/>
      <c r="B7" s="11"/>
      <c r="C7" s="333" t="s">
        <v>349</v>
      </c>
      <c r="D7" s="12"/>
      <c r="E7" s="5"/>
      <c r="F7" s="1"/>
      <c r="G7" s="11"/>
      <c r="H7" s="1"/>
      <c r="I7" s="12"/>
      <c r="J7" s="5"/>
      <c r="K7" s="1"/>
      <c r="L7" s="11"/>
      <c r="M7" s="1"/>
      <c r="N7" s="12"/>
      <c r="O7" s="5"/>
      <c r="P7" s="1"/>
      <c r="Q7" s="22"/>
    </row>
    <row r="8" spans="1:17" s="28" customFormat="1" x14ac:dyDescent="0.35">
      <c r="A8" s="169"/>
      <c r="B8" s="325" t="s">
        <v>550</v>
      </c>
      <c r="C8" s="19"/>
      <c r="D8" s="141"/>
      <c r="E8" s="326"/>
      <c r="F8" s="19"/>
      <c r="G8" s="331" t="s">
        <v>553</v>
      </c>
      <c r="H8" s="19"/>
      <c r="I8" s="141"/>
      <c r="J8" s="326"/>
      <c r="K8" s="19"/>
      <c r="L8" s="331" t="s">
        <v>554</v>
      </c>
      <c r="M8" s="19"/>
      <c r="N8" s="141"/>
      <c r="O8" s="326"/>
      <c r="P8" s="19"/>
      <c r="Q8" s="170"/>
    </row>
    <row r="9" spans="1:17" s="330" customFormat="1" ht="21" customHeight="1" x14ac:dyDescent="0.35">
      <c r="A9" s="327"/>
      <c r="B9" s="325" t="s">
        <v>551</v>
      </c>
      <c r="C9" s="144"/>
      <c r="D9" s="141"/>
      <c r="E9" s="326"/>
      <c r="F9" s="144"/>
      <c r="G9" s="328" t="s">
        <v>552</v>
      </c>
      <c r="H9" s="144"/>
      <c r="I9" s="141"/>
      <c r="J9" s="326"/>
      <c r="K9" s="144"/>
      <c r="L9" s="328" t="s">
        <v>555</v>
      </c>
      <c r="M9" s="144"/>
      <c r="N9" s="141"/>
      <c r="O9" s="326"/>
      <c r="P9" s="144"/>
      <c r="Q9" s="329"/>
    </row>
    <row r="10" spans="1:17" ht="41.5" customHeight="1" x14ac:dyDescent="0.35">
      <c r="A10" s="2"/>
      <c r="B10" s="83" t="s">
        <v>1</v>
      </c>
      <c r="C10" s="132" t="s">
        <v>62</v>
      </c>
      <c r="D10" s="168" t="s">
        <v>476</v>
      </c>
      <c r="E10" s="83" t="s">
        <v>0</v>
      </c>
      <c r="F10" s="1"/>
      <c r="G10" s="83" t="s">
        <v>1</v>
      </c>
      <c r="H10" s="132" t="s">
        <v>61</v>
      </c>
      <c r="I10" s="168" t="s">
        <v>476</v>
      </c>
      <c r="J10" s="83" t="s">
        <v>0</v>
      </c>
      <c r="K10" s="1"/>
      <c r="L10" s="83" t="s">
        <v>1</v>
      </c>
      <c r="M10" s="68" t="s">
        <v>63</v>
      </c>
      <c r="N10" s="168" t="s">
        <v>476</v>
      </c>
      <c r="O10" s="83" t="s">
        <v>0</v>
      </c>
      <c r="P10" s="1"/>
      <c r="Q10" s="22"/>
    </row>
    <row r="11" spans="1:17" s="28" customFormat="1" ht="19" customHeight="1" x14ac:dyDescent="0.35">
      <c r="A11" s="169"/>
      <c r="B11" s="302"/>
      <c r="C11" s="19" t="s">
        <v>356</v>
      </c>
      <c r="D11" s="303">
        <v>8</v>
      </c>
      <c r="E11" s="304">
        <v>10</v>
      </c>
      <c r="F11" s="19"/>
      <c r="G11" s="302"/>
      <c r="H11" s="19" t="s">
        <v>358</v>
      </c>
      <c r="I11" s="304">
        <v>7</v>
      </c>
      <c r="J11" s="304">
        <v>10</v>
      </c>
      <c r="K11" s="19"/>
      <c r="L11" s="302"/>
      <c r="M11" s="305" t="s">
        <v>386</v>
      </c>
      <c r="N11" s="304">
        <v>2</v>
      </c>
      <c r="O11" s="304">
        <v>10</v>
      </c>
      <c r="P11" s="19"/>
      <c r="Q11" s="170"/>
    </row>
    <row r="12" spans="1:17" s="28" customFormat="1" ht="19" customHeight="1" x14ac:dyDescent="0.35">
      <c r="A12" s="169"/>
      <c r="B12" s="306"/>
      <c r="C12" s="19" t="s">
        <v>357</v>
      </c>
      <c r="D12" s="307">
        <v>6</v>
      </c>
      <c r="E12" s="308">
        <v>10</v>
      </c>
      <c r="F12" s="19"/>
      <c r="G12" s="309"/>
      <c r="H12" s="19" t="s">
        <v>359</v>
      </c>
      <c r="I12" s="308">
        <v>7</v>
      </c>
      <c r="J12" s="308">
        <v>10</v>
      </c>
      <c r="K12" s="19"/>
      <c r="L12" s="309"/>
      <c r="M12" s="310" t="s">
        <v>387</v>
      </c>
      <c r="N12" s="308">
        <v>6</v>
      </c>
      <c r="O12" s="308">
        <v>10</v>
      </c>
      <c r="P12" s="19"/>
      <c r="Q12" s="170"/>
    </row>
    <row r="13" spans="1:17" s="28" customFormat="1" ht="19" customHeight="1" x14ac:dyDescent="0.35">
      <c r="A13" s="169"/>
      <c r="B13" s="306"/>
      <c r="C13" s="19" t="s">
        <v>378</v>
      </c>
      <c r="D13" s="307">
        <v>6</v>
      </c>
      <c r="E13" s="308">
        <v>10</v>
      </c>
      <c r="F13" s="19"/>
      <c r="G13" s="309"/>
      <c r="H13" s="19" t="s">
        <v>75</v>
      </c>
      <c r="I13" s="308">
        <v>7</v>
      </c>
      <c r="J13" s="308">
        <v>10</v>
      </c>
      <c r="K13" s="19"/>
      <c r="L13" s="309"/>
      <c r="M13" s="310" t="s">
        <v>388</v>
      </c>
      <c r="N13" s="308">
        <v>2</v>
      </c>
      <c r="O13" s="308">
        <v>10</v>
      </c>
      <c r="P13" s="19"/>
      <c r="Q13" s="170"/>
    </row>
    <row r="14" spans="1:17" s="28" customFormat="1" ht="19" customHeight="1" x14ac:dyDescent="0.35">
      <c r="A14" s="169"/>
      <c r="B14" s="309"/>
      <c r="C14" s="19" t="s">
        <v>379</v>
      </c>
      <c r="D14" s="307">
        <v>6</v>
      </c>
      <c r="E14" s="308">
        <v>10</v>
      </c>
      <c r="F14" s="19"/>
      <c r="G14" s="311"/>
      <c r="H14" s="19" t="s">
        <v>76</v>
      </c>
      <c r="I14" s="308">
        <v>4</v>
      </c>
      <c r="J14" s="308">
        <v>10</v>
      </c>
      <c r="K14" s="19"/>
      <c r="L14" s="309"/>
      <c r="M14" s="310" t="s">
        <v>389</v>
      </c>
      <c r="N14" s="308">
        <v>4</v>
      </c>
      <c r="O14" s="308">
        <v>10</v>
      </c>
      <c r="P14" s="19"/>
      <c r="Q14" s="170"/>
    </row>
    <row r="15" spans="1:17" s="28" customFormat="1" ht="19" customHeight="1" x14ac:dyDescent="0.35">
      <c r="A15" s="169"/>
      <c r="B15" s="309"/>
      <c r="C15" s="19" t="s">
        <v>360</v>
      </c>
      <c r="D15" s="307">
        <v>6</v>
      </c>
      <c r="E15" s="308">
        <v>10</v>
      </c>
      <c r="F15" s="19"/>
      <c r="G15" s="311"/>
      <c r="H15" s="19" t="s">
        <v>384</v>
      </c>
      <c r="I15" s="312">
        <v>0</v>
      </c>
      <c r="J15" s="312">
        <v>10</v>
      </c>
      <c r="K15" s="19"/>
      <c r="L15" s="313"/>
      <c r="M15" s="310" t="s">
        <v>390</v>
      </c>
      <c r="N15" s="308">
        <v>10</v>
      </c>
      <c r="O15" s="308">
        <v>10</v>
      </c>
      <c r="P15" s="19"/>
      <c r="Q15" s="170"/>
    </row>
    <row r="16" spans="1:17" s="28" customFormat="1" ht="19" customHeight="1" x14ac:dyDescent="0.35">
      <c r="A16" s="169"/>
      <c r="B16" s="309"/>
      <c r="C16" s="19" t="s">
        <v>380</v>
      </c>
      <c r="D16" s="307">
        <v>7</v>
      </c>
      <c r="E16" s="308">
        <v>10</v>
      </c>
      <c r="F16" s="19"/>
      <c r="G16" s="302"/>
      <c r="H16" s="314" t="s">
        <v>167</v>
      </c>
      <c r="I16" s="308">
        <v>0</v>
      </c>
      <c r="J16" s="308">
        <v>10</v>
      </c>
      <c r="K16" s="19"/>
      <c r="L16" s="302"/>
      <c r="M16" s="314" t="s">
        <v>392</v>
      </c>
      <c r="N16" s="304">
        <v>10</v>
      </c>
      <c r="O16" s="304">
        <v>10</v>
      </c>
      <c r="P16" s="19"/>
      <c r="Q16" s="170"/>
    </row>
    <row r="17" spans="1:17" s="28" customFormat="1" ht="19" customHeight="1" x14ac:dyDescent="0.35">
      <c r="A17" s="169"/>
      <c r="B17" s="311"/>
      <c r="C17" s="19" t="s">
        <v>361</v>
      </c>
      <c r="D17" s="307">
        <v>8</v>
      </c>
      <c r="E17" s="308">
        <v>10</v>
      </c>
      <c r="F17" s="19"/>
      <c r="G17" s="315"/>
      <c r="H17" s="316" t="s">
        <v>77</v>
      </c>
      <c r="I17" s="308">
        <v>10</v>
      </c>
      <c r="J17" s="308">
        <v>10</v>
      </c>
      <c r="K17" s="19"/>
      <c r="L17" s="309"/>
      <c r="M17" s="316" t="s">
        <v>391</v>
      </c>
      <c r="N17" s="308">
        <v>10</v>
      </c>
      <c r="O17" s="308">
        <v>10</v>
      </c>
      <c r="P17" s="19"/>
      <c r="Q17" s="170"/>
    </row>
    <row r="18" spans="1:17" s="28" customFormat="1" ht="19" customHeight="1" x14ac:dyDescent="0.35">
      <c r="A18" s="169"/>
      <c r="B18" s="302"/>
      <c r="C18" s="314" t="s">
        <v>374</v>
      </c>
      <c r="D18" s="303">
        <v>1</v>
      </c>
      <c r="E18" s="304">
        <v>10</v>
      </c>
      <c r="F18" s="19"/>
      <c r="G18" s="315"/>
      <c r="H18" s="316" t="s">
        <v>78</v>
      </c>
      <c r="I18" s="308">
        <v>10</v>
      </c>
      <c r="J18" s="308">
        <v>10</v>
      </c>
      <c r="K18" s="19"/>
      <c r="L18" s="309"/>
      <c r="M18" s="316" t="s">
        <v>156</v>
      </c>
      <c r="N18" s="308">
        <v>10</v>
      </c>
      <c r="O18" s="308">
        <v>10</v>
      </c>
      <c r="P18" s="19"/>
      <c r="Q18" s="170"/>
    </row>
    <row r="19" spans="1:17" s="28" customFormat="1" ht="19" customHeight="1" x14ac:dyDescent="0.35">
      <c r="A19" s="169"/>
      <c r="B19" s="306"/>
      <c r="C19" s="316" t="s">
        <v>373</v>
      </c>
      <c r="D19" s="307">
        <v>8</v>
      </c>
      <c r="E19" s="308">
        <v>10</v>
      </c>
      <c r="F19" s="19"/>
      <c r="G19" s="315"/>
      <c r="H19" s="316" t="s">
        <v>79</v>
      </c>
      <c r="I19" s="308">
        <v>5</v>
      </c>
      <c r="J19" s="308">
        <v>10</v>
      </c>
      <c r="K19" s="19"/>
      <c r="L19" s="313"/>
      <c r="M19" s="317" t="s">
        <v>157</v>
      </c>
      <c r="N19" s="312">
        <v>10</v>
      </c>
      <c r="O19" s="312">
        <v>10</v>
      </c>
      <c r="P19" s="19"/>
      <c r="Q19" s="170"/>
    </row>
    <row r="20" spans="1:17" s="28" customFormat="1" ht="19" customHeight="1" x14ac:dyDescent="0.35">
      <c r="A20" s="169"/>
      <c r="B20" s="306"/>
      <c r="C20" s="316" t="s">
        <v>362</v>
      </c>
      <c r="D20" s="307">
        <v>8</v>
      </c>
      <c r="E20" s="308">
        <v>10</v>
      </c>
      <c r="F20" s="19"/>
      <c r="G20" s="315"/>
      <c r="H20" s="316" t="s">
        <v>80</v>
      </c>
      <c r="I20" s="308">
        <v>5</v>
      </c>
      <c r="J20" s="308">
        <v>10</v>
      </c>
      <c r="K20" s="19"/>
      <c r="L20" s="302"/>
      <c r="M20" s="19" t="s">
        <v>160</v>
      </c>
      <c r="N20" s="304">
        <v>10</v>
      </c>
      <c r="O20" s="304">
        <v>10</v>
      </c>
      <c r="P20" s="19"/>
      <c r="Q20" s="170"/>
    </row>
    <row r="21" spans="1:17" s="28" customFormat="1" ht="19" customHeight="1" x14ac:dyDescent="0.35">
      <c r="A21" s="169"/>
      <c r="B21" s="309"/>
      <c r="C21" s="316" t="s">
        <v>363</v>
      </c>
      <c r="D21" s="307">
        <v>5</v>
      </c>
      <c r="E21" s="308">
        <v>10</v>
      </c>
      <c r="F21" s="19"/>
      <c r="G21" s="315"/>
      <c r="H21" s="316" t="s">
        <v>81</v>
      </c>
      <c r="I21" s="308">
        <v>5</v>
      </c>
      <c r="J21" s="308">
        <v>10</v>
      </c>
      <c r="K21" s="19"/>
      <c r="L21" s="309"/>
      <c r="M21" s="19" t="s">
        <v>159</v>
      </c>
      <c r="N21" s="308">
        <v>10</v>
      </c>
      <c r="O21" s="308">
        <v>10</v>
      </c>
      <c r="P21" s="19"/>
      <c r="Q21" s="170"/>
    </row>
    <row r="22" spans="1:17" s="28" customFormat="1" ht="19" customHeight="1" x14ac:dyDescent="0.35">
      <c r="A22" s="169"/>
      <c r="B22" s="309"/>
      <c r="C22" s="316" t="s">
        <v>364</v>
      </c>
      <c r="D22" s="307">
        <v>8</v>
      </c>
      <c r="E22" s="308">
        <v>10</v>
      </c>
      <c r="F22" s="19"/>
      <c r="G22" s="311"/>
      <c r="H22" s="317" t="s">
        <v>82</v>
      </c>
      <c r="I22" s="308">
        <v>5</v>
      </c>
      <c r="J22" s="308">
        <v>10</v>
      </c>
      <c r="K22" s="19"/>
      <c r="L22" s="309"/>
      <c r="M22" s="19" t="s">
        <v>393</v>
      </c>
      <c r="N22" s="308">
        <v>10</v>
      </c>
      <c r="O22" s="308">
        <v>10</v>
      </c>
      <c r="P22" s="19"/>
      <c r="Q22" s="170"/>
    </row>
    <row r="23" spans="1:17" s="28" customFormat="1" ht="19" customHeight="1" x14ac:dyDescent="0.35">
      <c r="A23" s="169"/>
      <c r="B23" s="311"/>
      <c r="C23" s="317" t="s">
        <v>365</v>
      </c>
      <c r="D23" s="318">
        <v>8</v>
      </c>
      <c r="E23" s="312">
        <v>10</v>
      </c>
      <c r="F23" s="19"/>
      <c r="G23" s="319"/>
      <c r="H23" s="19" t="s">
        <v>351</v>
      </c>
      <c r="I23" s="304">
        <v>10</v>
      </c>
      <c r="J23" s="304">
        <v>10</v>
      </c>
      <c r="K23" s="19"/>
      <c r="L23" s="309"/>
      <c r="M23" s="19" t="s">
        <v>161</v>
      </c>
      <c r="N23" s="308">
        <v>10</v>
      </c>
      <c r="O23" s="308">
        <v>10</v>
      </c>
      <c r="P23" s="19"/>
      <c r="Q23" s="170"/>
    </row>
    <row r="24" spans="1:17" s="28" customFormat="1" ht="19" customHeight="1" x14ac:dyDescent="0.35">
      <c r="A24" s="169"/>
      <c r="B24" s="302"/>
      <c r="C24" s="19" t="s">
        <v>366</v>
      </c>
      <c r="D24" s="303">
        <v>8</v>
      </c>
      <c r="E24" s="304">
        <v>10</v>
      </c>
      <c r="F24" s="19"/>
      <c r="G24" s="315"/>
      <c r="H24" s="19" t="s">
        <v>352</v>
      </c>
      <c r="I24" s="308">
        <v>10</v>
      </c>
      <c r="J24" s="308">
        <v>10</v>
      </c>
      <c r="K24" s="19"/>
      <c r="L24" s="309"/>
      <c r="M24" s="19" t="s">
        <v>158</v>
      </c>
      <c r="N24" s="308">
        <v>10</v>
      </c>
      <c r="O24" s="308">
        <v>10</v>
      </c>
      <c r="P24" s="19"/>
      <c r="Q24" s="170"/>
    </row>
    <row r="25" spans="1:17" s="28" customFormat="1" ht="19" customHeight="1" x14ac:dyDescent="0.35">
      <c r="A25" s="169"/>
      <c r="B25" s="306"/>
      <c r="C25" s="320" t="s">
        <v>367</v>
      </c>
      <c r="D25" s="307">
        <v>2</v>
      </c>
      <c r="E25" s="308">
        <v>10</v>
      </c>
      <c r="F25" s="19"/>
      <c r="G25" s="315"/>
      <c r="H25" s="19" t="s">
        <v>353</v>
      </c>
      <c r="I25" s="308">
        <v>10</v>
      </c>
      <c r="J25" s="308">
        <v>10</v>
      </c>
      <c r="K25" s="19"/>
      <c r="L25" s="309"/>
      <c r="M25" s="19" t="s">
        <v>162</v>
      </c>
      <c r="N25" s="308">
        <v>10</v>
      </c>
      <c r="O25" s="308">
        <v>10</v>
      </c>
      <c r="P25" s="19"/>
      <c r="Q25" s="170"/>
    </row>
    <row r="26" spans="1:17" s="28" customFormat="1" ht="19" customHeight="1" x14ac:dyDescent="0.35">
      <c r="A26" s="169"/>
      <c r="B26" s="306"/>
      <c r="C26" s="19" t="s">
        <v>368</v>
      </c>
      <c r="D26" s="308">
        <v>0</v>
      </c>
      <c r="E26" s="308">
        <v>10</v>
      </c>
      <c r="F26" s="19"/>
      <c r="G26" s="315"/>
      <c r="H26" s="19" t="s">
        <v>354</v>
      </c>
      <c r="I26" s="308">
        <v>10</v>
      </c>
      <c r="J26" s="308">
        <v>10</v>
      </c>
      <c r="K26" s="19"/>
      <c r="L26" s="309"/>
      <c r="M26" s="19" t="s">
        <v>163</v>
      </c>
      <c r="N26" s="308">
        <v>10</v>
      </c>
      <c r="O26" s="308">
        <v>10</v>
      </c>
      <c r="P26" s="19"/>
      <c r="Q26" s="170"/>
    </row>
    <row r="27" spans="1:17" s="28" customFormat="1" ht="19" customHeight="1" x14ac:dyDescent="0.35">
      <c r="A27" s="169"/>
      <c r="B27" s="309"/>
      <c r="C27" s="19" t="s">
        <v>369</v>
      </c>
      <c r="D27" s="308">
        <v>0</v>
      </c>
      <c r="E27" s="308">
        <v>10</v>
      </c>
      <c r="F27" s="19"/>
      <c r="G27" s="315"/>
      <c r="H27" s="19" t="s">
        <v>419</v>
      </c>
      <c r="I27" s="308">
        <v>10</v>
      </c>
      <c r="J27" s="308">
        <v>10</v>
      </c>
      <c r="K27" s="19"/>
      <c r="L27" s="309"/>
      <c r="M27" s="19" t="s">
        <v>165</v>
      </c>
      <c r="N27" s="308">
        <v>10</v>
      </c>
      <c r="O27" s="308">
        <v>10</v>
      </c>
      <c r="P27" s="19"/>
      <c r="Q27" s="170"/>
    </row>
    <row r="28" spans="1:17" s="28" customFormat="1" ht="19" customHeight="1" x14ac:dyDescent="0.35">
      <c r="A28" s="169"/>
      <c r="B28" s="309"/>
      <c r="C28" s="19" t="s">
        <v>370</v>
      </c>
      <c r="D28" s="308">
        <v>2</v>
      </c>
      <c r="E28" s="308">
        <v>10</v>
      </c>
      <c r="F28" s="19"/>
      <c r="G28" s="315"/>
      <c r="H28" s="19" t="s">
        <v>355</v>
      </c>
      <c r="I28" s="308">
        <v>10</v>
      </c>
      <c r="J28" s="308">
        <v>10</v>
      </c>
      <c r="K28" s="19"/>
      <c r="L28" s="309"/>
      <c r="M28" s="19" t="s">
        <v>164</v>
      </c>
      <c r="N28" s="308">
        <v>5</v>
      </c>
      <c r="O28" s="308">
        <v>10</v>
      </c>
      <c r="P28" s="19"/>
      <c r="Q28" s="170"/>
    </row>
    <row r="29" spans="1:17" s="28" customFormat="1" ht="19" customHeight="1" x14ac:dyDescent="0.35">
      <c r="A29" s="169"/>
      <c r="B29" s="309"/>
      <c r="C29" s="19" t="s">
        <v>381</v>
      </c>
      <c r="D29" s="308">
        <v>4</v>
      </c>
      <c r="E29" s="308">
        <v>10</v>
      </c>
      <c r="F29" s="19"/>
      <c r="G29" s="321"/>
      <c r="H29" s="19" t="s">
        <v>385</v>
      </c>
      <c r="I29" s="312">
        <v>10</v>
      </c>
      <c r="J29" s="312">
        <v>10</v>
      </c>
      <c r="K29" s="19"/>
      <c r="L29" s="313"/>
      <c r="M29" s="19" t="s">
        <v>169</v>
      </c>
      <c r="N29" s="312">
        <v>10</v>
      </c>
      <c r="O29" s="312">
        <v>10</v>
      </c>
      <c r="P29" s="19"/>
      <c r="Q29" s="170"/>
    </row>
    <row r="30" spans="1:17" s="28" customFormat="1" ht="19" customHeight="1" x14ac:dyDescent="0.35">
      <c r="A30" s="169"/>
      <c r="B30" s="311"/>
      <c r="C30" s="19" t="s">
        <v>371</v>
      </c>
      <c r="D30" s="312">
        <v>0</v>
      </c>
      <c r="E30" s="312">
        <v>10</v>
      </c>
      <c r="F30" s="19"/>
      <c r="G30" s="322"/>
      <c r="H30" s="314" t="s">
        <v>83</v>
      </c>
      <c r="I30" s="308">
        <v>4</v>
      </c>
      <c r="J30" s="308">
        <v>10</v>
      </c>
      <c r="K30" s="19"/>
      <c r="L30" s="302"/>
      <c r="M30" s="314" t="s">
        <v>86</v>
      </c>
      <c r="N30" s="304">
        <v>2</v>
      </c>
      <c r="O30" s="304">
        <v>10</v>
      </c>
      <c r="P30" s="19"/>
      <c r="Q30" s="170"/>
    </row>
    <row r="31" spans="1:17" s="28" customFormat="1" ht="19" customHeight="1" x14ac:dyDescent="0.35">
      <c r="A31" s="169"/>
      <c r="B31" s="302"/>
      <c r="C31" s="314" t="s">
        <v>382</v>
      </c>
      <c r="D31" s="303">
        <v>1</v>
      </c>
      <c r="E31" s="304">
        <v>10</v>
      </c>
      <c r="F31" s="19"/>
      <c r="G31" s="315"/>
      <c r="H31" s="316" t="s">
        <v>84</v>
      </c>
      <c r="I31" s="308">
        <v>2</v>
      </c>
      <c r="J31" s="308">
        <v>10</v>
      </c>
      <c r="K31" s="19"/>
      <c r="L31" s="309"/>
      <c r="M31" s="316" t="s">
        <v>372</v>
      </c>
      <c r="N31" s="308">
        <v>2</v>
      </c>
      <c r="O31" s="308">
        <v>10</v>
      </c>
      <c r="P31" s="19"/>
      <c r="Q31" s="170"/>
    </row>
    <row r="32" spans="1:17" s="28" customFormat="1" ht="19" customHeight="1" x14ac:dyDescent="0.35">
      <c r="A32" s="169"/>
      <c r="B32" s="306"/>
      <c r="C32" s="316" t="s">
        <v>396</v>
      </c>
      <c r="D32" s="307">
        <v>0</v>
      </c>
      <c r="E32" s="308">
        <v>10</v>
      </c>
      <c r="F32" s="19"/>
      <c r="G32" s="315"/>
      <c r="H32" s="316" t="s">
        <v>85</v>
      </c>
      <c r="I32" s="308">
        <v>8</v>
      </c>
      <c r="J32" s="308">
        <v>10</v>
      </c>
      <c r="K32" s="19"/>
      <c r="L32" s="309"/>
      <c r="M32" s="316" t="s">
        <v>316</v>
      </c>
      <c r="N32" s="308">
        <v>2</v>
      </c>
      <c r="O32" s="308">
        <v>10</v>
      </c>
      <c r="P32" s="19"/>
      <c r="Q32" s="170"/>
    </row>
    <row r="33" spans="1:17" s="28" customFormat="1" ht="19" customHeight="1" x14ac:dyDescent="0.35">
      <c r="A33" s="169"/>
      <c r="B33" s="306"/>
      <c r="C33" s="316" t="s">
        <v>383</v>
      </c>
      <c r="D33" s="307">
        <v>3</v>
      </c>
      <c r="E33" s="308">
        <v>10</v>
      </c>
      <c r="F33" s="19"/>
      <c r="G33" s="315"/>
      <c r="H33" s="316" t="s">
        <v>377</v>
      </c>
      <c r="I33" s="308">
        <v>6</v>
      </c>
      <c r="J33" s="308">
        <v>10</v>
      </c>
      <c r="K33" s="19"/>
      <c r="L33" s="309"/>
      <c r="M33" s="316" t="s">
        <v>394</v>
      </c>
      <c r="N33" s="308">
        <v>6</v>
      </c>
      <c r="O33" s="308">
        <v>10</v>
      </c>
      <c r="P33" s="19"/>
      <c r="Q33" s="170"/>
    </row>
    <row r="34" spans="1:17" s="28" customFormat="1" ht="19" customHeight="1" x14ac:dyDescent="0.35">
      <c r="A34" s="169"/>
      <c r="B34" s="306"/>
      <c r="C34" s="316" t="s">
        <v>168</v>
      </c>
      <c r="D34" s="307">
        <v>0</v>
      </c>
      <c r="E34" s="308">
        <v>10</v>
      </c>
      <c r="F34" s="19"/>
      <c r="G34" s="315"/>
      <c r="H34" s="316" t="s">
        <v>376</v>
      </c>
      <c r="I34" s="308">
        <v>9</v>
      </c>
      <c r="J34" s="308">
        <v>10</v>
      </c>
      <c r="K34" s="19"/>
      <c r="L34" s="309"/>
      <c r="M34" s="316" t="s">
        <v>87</v>
      </c>
      <c r="N34" s="308">
        <v>2</v>
      </c>
      <c r="O34" s="308">
        <v>10</v>
      </c>
      <c r="P34" s="19"/>
      <c r="Q34" s="170"/>
    </row>
    <row r="35" spans="1:17" s="28" customFormat="1" ht="19" customHeight="1" x14ac:dyDescent="0.35">
      <c r="A35" s="169"/>
      <c r="B35" s="323"/>
      <c r="C35" s="317" t="s">
        <v>166</v>
      </c>
      <c r="D35" s="318">
        <v>4</v>
      </c>
      <c r="E35" s="312">
        <v>10</v>
      </c>
      <c r="F35" s="19"/>
      <c r="G35" s="323"/>
      <c r="H35" s="317" t="s">
        <v>375</v>
      </c>
      <c r="I35" s="312">
        <v>7</v>
      </c>
      <c r="J35" s="312">
        <v>10</v>
      </c>
      <c r="K35" s="19"/>
      <c r="L35" s="324"/>
      <c r="M35" s="317" t="s">
        <v>88</v>
      </c>
      <c r="N35" s="312">
        <v>10</v>
      </c>
      <c r="O35" s="312">
        <v>10</v>
      </c>
      <c r="P35" s="19"/>
      <c r="Q35" s="170"/>
    </row>
    <row r="36" spans="1:17" x14ac:dyDescent="0.35">
      <c r="A36" s="2"/>
      <c r="C36" s="1"/>
      <c r="D36" s="12"/>
      <c r="E36" s="5"/>
      <c r="F36" s="1"/>
      <c r="G36" s="11"/>
      <c r="H36" s="1"/>
      <c r="I36" s="12"/>
      <c r="J36" s="5"/>
      <c r="K36" s="1"/>
      <c r="L36" s="11"/>
      <c r="M36" s="1"/>
      <c r="N36" s="12"/>
      <c r="O36" s="5"/>
      <c r="P36" s="1"/>
      <c r="Q36" s="22"/>
    </row>
    <row r="37" spans="1:17" ht="15" thickBot="1" x14ac:dyDescent="0.4">
      <c r="A37" s="2"/>
      <c r="B37" s="1"/>
      <c r="C37" s="1"/>
      <c r="D37" s="1"/>
      <c r="E37" s="1"/>
      <c r="F37" s="1"/>
      <c r="G37" s="1"/>
      <c r="H37" s="1"/>
      <c r="I37" s="1"/>
      <c r="J37" s="1"/>
      <c r="K37" s="1"/>
      <c r="L37" s="1"/>
      <c r="M37" s="1"/>
      <c r="N37" s="1"/>
      <c r="O37" s="1"/>
      <c r="P37" s="1"/>
      <c r="Q37" s="22"/>
    </row>
    <row r="38" spans="1:17" s="28" customFormat="1" ht="32.5" customHeight="1" thickBot="1" x14ac:dyDescent="0.4">
      <c r="A38" s="169"/>
      <c r="B38" s="19"/>
      <c r="C38" s="17" t="s">
        <v>291</v>
      </c>
      <c r="D38" s="21">
        <f>SUM(D11:D35)</f>
        <v>109</v>
      </c>
      <c r="E38" s="171" t="s">
        <v>74</v>
      </c>
      <c r="F38" s="18"/>
      <c r="G38" s="19"/>
      <c r="H38" s="17" t="s">
        <v>124</v>
      </c>
      <c r="I38" s="21">
        <f>SUM(I11:I35)</f>
        <v>171</v>
      </c>
      <c r="J38" s="171" t="s">
        <v>74</v>
      </c>
      <c r="K38" s="18"/>
      <c r="L38" s="20"/>
      <c r="M38" s="17" t="s">
        <v>292</v>
      </c>
      <c r="N38" s="21">
        <f>SUM(N11:N35)</f>
        <v>183</v>
      </c>
      <c r="O38" s="171" t="s">
        <v>74</v>
      </c>
      <c r="P38" s="19"/>
      <c r="Q38" s="170"/>
    </row>
    <row r="39" spans="1:17" ht="51.65" customHeight="1" x14ac:dyDescent="0.35">
      <c r="A39" s="2"/>
      <c r="B39" s="1"/>
      <c r="C39" s="1"/>
      <c r="D39" s="1"/>
      <c r="E39" s="1"/>
      <c r="F39" s="1"/>
      <c r="G39" s="1"/>
      <c r="H39" s="1"/>
      <c r="I39" s="1"/>
      <c r="J39" s="1"/>
      <c r="K39" s="1"/>
      <c r="L39" s="1"/>
      <c r="M39" s="1"/>
      <c r="N39" s="1"/>
      <c r="O39" s="1"/>
      <c r="P39" s="1"/>
      <c r="Q39" s="22"/>
    </row>
    <row r="40" spans="1:17" ht="20.149999999999999" customHeight="1" x14ac:dyDescent="0.35">
      <c r="A40" s="2"/>
      <c r="B40" s="1"/>
      <c r="C40" s="1"/>
      <c r="D40" s="1"/>
      <c r="E40" s="1"/>
      <c r="F40" s="1"/>
      <c r="G40" s="1"/>
      <c r="H40" s="1"/>
      <c r="I40" s="1"/>
      <c r="J40" s="1"/>
      <c r="K40" s="1"/>
      <c r="L40" s="1"/>
      <c r="M40" s="1"/>
      <c r="N40" s="1"/>
      <c r="O40" s="1"/>
      <c r="P40" s="1"/>
      <c r="Q40" s="22"/>
    </row>
    <row r="41" spans="1:17" ht="20.149999999999999" customHeight="1" x14ac:dyDescent="0.5">
      <c r="A41" s="2"/>
      <c r="B41" s="1"/>
      <c r="C41" s="1"/>
      <c r="D41" s="115" t="s">
        <v>350</v>
      </c>
      <c r="E41" s="1"/>
      <c r="F41" s="1"/>
      <c r="G41" s="1"/>
      <c r="H41" s="1"/>
      <c r="I41" s="1"/>
      <c r="K41" s="124" t="s">
        <v>293</v>
      </c>
      <c r="L41" s="1"/>
      <c r="M41" s="1"/>
      <c r="N41" s="1"/>
      <c r="O41" s="1"/>
      <c r="P41" s="1"/>
      <c r="Q41" s="22"/>
    </row>
    <row r="42" spans="1:17" ht="20.149999999999999" customHeight="1" thickBot="1" x14ac:dyDescent="0.4">
      <c r="A42" s="2"/>
      <c r="B42" s="1"/>
      <c r="C42" s="1"/>
      <c r="D42" s="1"/>
      <c r="E42" s="1"/>
      <c r="F42" s="1"/>
      <c r="G42" s="1"/>
      <c r="H42" s="1"/>
      <c r="I42" s="1"/>
      <c r="J42" s="1"/>
      <c r="K42" s="1"/>
      <c r="L42" s="1"/>
      <c r="M42" s="1"/>
      <c r="N42" s="1"/>
      <c r="O42" s="1"/>
      <c r="P42" s="1"/>
      <c r="Q42" s="22"/>
    </row>
    <row r="43" spans="1:17" ht="32.5" customHeight="1" thickBot="1" x14ac:dyDescent="0.4">
      <c r="A43" s="2"/>
      <c r="B43" s="1"/>
      <c r="C43" s="1"/>
      <c r="D43" s="150" t="s">
        <v>59</v>
      </c>
      <c r="E43" s="100"/>
      <c r="F43" s="96" t="s">
        <v>58</v>
      </c>
      <c r="G43" s="1"/>
      <c r="H43" s="1"/>
      <c r="I43" s="1"/>
      <c r="J43" s="1"/>
      <c r="K43" s="1"/>
      <c r="L43" s="1"/>
      <c r="M43" s="1"/>
      <c r="N43" s="1"/>
      <c r="O43" s="1"/>
      <c r="P43" s="1"/>
      <c r="Q43" s="22"/>
    </row>
    <row r="44" spans="1:17" ht="32.5" customHeight="1" thickBot="1" x14ac:dyDescent="0.4">
      <c r="A44" s="2"/>
      <c r="B44" s="1"/>
      <c r="C44" s="1"/>
      <c r="D44" s="149" t="s">
        <v>57</v>
      </c>
      <c r="E44" s="101"/>
      <c r="F44" s="97">
        <f>'1. Condition Assessment'!D38</f>
        <v>109</v>
      </c>
      <c r="G44" s="151" t="s">
        <v>433</v>
      </c>
      <c r="H44" s="1"/>
      <c r="I44" s="1"/>
      <c r="J44" s="1"/>
      <c r="K44" s="1"/>
      <c r="L44" s="1"/>
      <c r="M44" s="1"/>
      <c r="N44" s="1"/>
      <c r="O44" s="1"/>
      <c r="P44" s="1"/>
      <c r="Q44" s="22"/>
    </row>
    <row r="45" spans="1:17" ht="32.5" customHeight="1" thickBot="1" x14ac:dyDescent="0.4">
      <c r="A45" s="2"/>
      <c r="B45" s="1"/>
      <c r="C45" s="1"/>
      <c r="D45" s="149" t="s">
        <v>52</v>
      </c>
      <c r="E45" s="101"/>
      <c r="F45" s="98">
        <f>(F44+F46)/2</f>
        <v>140</v>
      </c>
      <c r="G45" s="151" t="s">
        <v>434</v>
      </c>
      <c r="H45" s="1"/>
      <c r="I45" s="1"/>
      <c r="J45" s="1"/>
      <c r="K45" s="1"/>
      <c r="L45" s="1"/>
      <c r="M45" s="1"/>
      <c r="N45" s="1"/>
      <c r="O45" s="1"/>
      <c r="P45" s="1"/>
      <c r="Q45" s="22"/>
    </row>
    <row r="46" spans="1:17" ht="32.5" customHeight="1" thickBot="1" x14ac:dyDescent="0.4">
      <c r="A46" s="2"/>
      <c r="B46" s="1"/>
      <c r="C46" s="1"/>
      <c r="D46" s="149" t="s">
        <v>53</v>
      </c>
      <c r="E46" s="101"/>
      <c r="F46" s="97">
        <f>'1. Condition Assessment'!I38</f>
        <v>171</v>
      </c>
      <c r="G46" s="151" t="s">
        <v>435</v>
      </c>
      <c r="H46" s="1"/>
      <c r="I46" s="1"/>
      <c r="J46" s="1"/>
      <c r="K46" s="1"/>
      <c r="L46" s="1"/>
      <c r="M46" s="1"/>
      <c r="N46" s="1"/>
      <c r="O46" s="1"/>
      <c r="P46" s="1"/>
      <c r="Q46" s="22"/>
    </row>
    <row r="47" spans="1:17" ht="32.5" customHeight="1" thickBot="1" x14ac:dyDescent="0.4">
      <c r="A47" s="2"/>
      <c r="B47" s="1"/>
      <c r="C47" s="1"/>
      <c r="D47" s="149" t="s">
        <v>54</v>
      </c>
      <c r="E47" s="101"/>
      <c r="F47" s="98">
        <f>(F46+F48)/2</f>
        <v>177</v>
      </c>
      <c r="G47" s="151" t="s">
        <v>436</v>
      </c>
      <c r="H47" s="1"/>
      <c r="I47" s="1"/>
      <c r="J47" s="1"/>
      <c r="K47" s="1"/>
      <c r="L47" s="1"/>
      <c r="M47" s="1"/>
      <c r="N47" s="1"/>
      <c r="O47" s="1"/>
      <c r="P47" s="1"/>
      <c r="Q47" s="22"/>
    </row>
    <row r="48" spans="1:17" ht="32.5" customHeight="1" thickBot="1" x14ac:dyDescent="0.4">
      <c r="A48" s="2"/>
      <c r="B48" s="1"/>
      <c r="C48" s="1"/>
      <c r="D48" s="149" t="s">
        <v>55</v>
      </c>
      <c r="E48" s="101"/>
      <c r="F48" s="97">
        <f>'1. Condition Assessment'!N38</f>
        <v>183</v>
      </c>
      <c r="G48" s="151" t="s">
        <v>437</v>
      </c>
      <c r="H48" s="1"/>
      <c r="I48" s="1"/>
      <c r="J48" s="1"/>
      <c r="K48" s="1"/>
      <c r="L48" s="1"/>
      <c r="M48" s="1"/>
      <c r="N48" s="1"/>
      <c r="O48" s="1"/>
      <c r="P48" s="1"/>
      <c r="Q48" s="22"/>
    </row>
    <row r="49" spans="1:17" ht="32.5" customHeight="1" thickBot="1" x14ac:dyDescent="0.4">
      <c r="A49" s="2"/>
      <c r="B49" s="1"/>
      <c r="C49" s="1"/>
      <c r="D49" s="149" t="s">
        <v>56</v>
      </c>
      <c r="E49" s="101"/>
      <c r="F49" s="98">
        <f>(F48+F44)/2</f>
        <v>146</v>
      </c>
      <c r="G49" s="151" t="s">
        <v>438</v>
      </c>
      <c r="H49" s="1"/>
      <c r="I49" s="1"/>
      <c r="J49" s="1"/>
      <c r="K49" s="1"/>
      <c r="L49" s="1"/>
      <c r="M49" s="1"/>
      <c r="N49" s="1"/>
      <c r="O49" s="1"/>
      <c r="P49" s="1"/>
      <c r="Q49" s="22"/>
    </row>
    <row r="50" spans="1:17" ht="32.5" customHeight="1" thickBot="1" x14ac:dyDescent="0.4">
      <c r="A50" s="2"/>
      <c r="B50" s="1"/>
      <c r="C50" s="1"/>
      <c r="D50" s="149" t="s">
        <v>67</v>
      </c>
      <c r="E50" s="101"/>
      <c r="F50" s="99">
        <f>AVERAGE(F45:F48)</f>
        <v>167.75</v>
      </c>
      <c r="G50" s="151" t="s">
        <v>439</v>
      </c>
      <c r="H50" s="1"/>
      <c r="I50" s="1"/>
      <c r="J50" s="1"/>
      <c r="K50" s="1"/>
      <c r="L50" s="1"/>
      <c r="M50" s="1"/>
      <c r="N50" s="1"/>
      <c r="O50" s="1"/>
      <c r="P50" s="1"/>
      <c r="Q50" s="22"/>
    </row>
    <row r="51" spans="1:17" ht="32.5" customHeight="1" x14ac:dyDescent="0.35">
      <c r="A51" s="2"/>
      <c r="B51" s="1"/>
      <c r="C51" s="1"/>
      <c r="D51" s="1"/>
      <c r="E51" s="1"/>
      <c r="F51" s="123" t="s">
        <v>74</v>
      </c>
      <c r="G51" s="1"/>
      <c r="H51" s="1"/>
      <c r="I51" s="1"/>
      <c r="J51" s="1"/>
      <c r="K51" s="1"/>
      <c r="L51" s="1"/>
      <c r="M51" s="1"/>
      <c r="N51" s="1"/>
      <c r="O51" s="1"/>
      <c r="P51" s="1"/>
      <c r="Q51" s="22"/>
    </row>
    <row r="52" spans="1:17" ht="20.149999999999999" customHeight="1" x14ac:dyDescent="0.35">
      <c r="A52" s="2"/>
      <c r="B52" s="1"/>
      <c r="C52" s="1"/>
      <c r="D52" s="1"/>
      <c r="E52" s="1"/>
      <c r="F52" s="1"/>
      <c r="G52" s="1"/>
      <c r="H52" s="1"/>
      <c r="I52" s="1"/>
      <c r="J52" s="1"/>
      <c r="K52" s="1"/>
      <c r="L52" s="1"/>
      <c r="M52" s="1"/>
      <c r="N52" s="1"/>
      <c r="O52" s="1"/>
      <c r="P52" s="1"/>
      <c r="Q52" s="22"/>
    </row>
    <row r="53" spans="1:17" ht="20.149999999999999" customHeight="1" x14ac:dyDescent="0.35">
      <c r="A53" s="2"/>
      <c r="B53" s="1"/>
      <c r="C53" s="1"/>
      <c r="D53" s="133" t="s">
        <v>349</v>
      </c>
      <c r="E53" s="1"/>
      <c r="F53" s="1"/>
      <c r="G53" s="1"/>
      <c r="H53" s="1"/>
      <c r="I53" s="1"/>
      <c r="J53" s="1"/>
      <c r="K53" s="1"/>
      <c r="L53" s="1"/>
      <c r="M53" s="1"/>
      <c r="N53" s="1"/>
      <c r="O53" s="1"/>
      <c r="P53" s="1"/>
      <c r="Q53" s="22"/>
    </row>
    <row r="54" spans="1:17" ht="20.149999999999999" customHeight="1" x14ac:dyDescent="0.35">
      <c r="A54" s="2"/>
      <c r="B54" s="1"/>
      <c r="C54" s="1"/>
      <c r="D54" s="136" t="s">
        <v>423</v>
      </c>
      <c r="E54" s="1"/>
      <c r="F54" s="1"/>
      <c r="G54" s="1"/>
      <c r="H54" s="1"/>
      <c r="I54" s="1"/>
      <c r="J54" s="1"/>
      <c r="K54" s="1"/>
      <c r="L54" s="1"/>
      <c r="M54" s="1"/>
      <c r="N54" s="1"/>
      <c r="O54" s="1"/>
      <c r="P54" s="1"/>
      <c r="Q54" s="22"/>
    </row>
    <row r="55" spans="1:17" ht="20.149999999999999" customHeight="1" x14ac:dyDescent="0.35">
      <c r="A55" s="2"/>
      <c r="B55" s="1"/>
      <c r="C55" s="1"/>
      <c r="E55" s="1"/>
      <c r="F55" s="1"/>
      <c r="G55" s="1"/>
      <c r="H55" s="1"/>
      <c r="I55" s="1"/>
      <c r="J55" s="1"/>
      <c r="K55" s="1"/>
      <c r="L55" s="1"/>
      <c r="M55" s="1"/>
      <c r="N55" s="1"/>
      <c r="O55" s="1"/>
      <c r="P55" s="1"/>
      <c r="Q55" s="22"/>
    </row>
    <row r="56" spans="1:17" ht="20.149999999999999" customHeight="1" x14ac:dyDescent="0.35">
      <c r="A56" s="2"/>
      <c r="B56" s="1"/>
      <c r="C56" s="1"/>
      <c r="D56" s="1"/>
      <c r="E56" s="1"/>
      <c r="F56" s="1"/>
      <c r="G56" s="1"/>
      <c r="H56" s="1"/>
      <c r="I56" s="1"/>
      <c r="J56" s="1"/>
      <c r="K56" s="1"/>
      <c r="L56" s="1"/>
      <c r="M56" s="1"/>
      <c r="N56" s="1"/>
      <c r="O56" s="1"/>
      <c r="P56" s="1"/>
      <c r="Q56" s="22"/>
    </row>
    <row r="57" spans="1:17" ht="20.149999999999999" customHeight="1" x14ac:dyDescent="0.35">
      <c r="A57" s="2"/>
      <c r="B57" s="1"/>
      <c r="C57" s="1"/>
      <c r="D57" s="1"/>
      <c r="E57" s="1"/>
      <c r="F57" s="1"/>
      <c r="G57" s="1"/>
      <c r="H57" s="1"/>
      <c r="I57" s="1"/>
      <c r="J57" s="1"/>
      <c r="K57" s="1"/>
      <c r="L57" s="1"/>
      <c r="M57" s="1"/>
      <c r="N57" s="1"/>
      <c r="O57" s="1"/>
      <c r="P57" s="1"/>
      <c r="Q57" s="22"/>
    </row>
    <row r="58" spans="1:17" ht="20.149999999999999" customHeight="1" x14ac:dyDescent="0.35">
      <c r="A58" s="2"/>
      <c r="B58" s="105" t="s">
        <v>395</v>
      </c>
      <c r="C58" s="1"/>
      <c r="E58" s="1"/>
      <c r="F58" s="1"/>
      <c r="G58" s="11"/>
      <c r="I58" s="12"/>
      <c r="J58" s="5"/>
      <c r="K58" s="1"/>
      <c r="L58" s="1"/>
      <c r="M58" s="121"/>
      <c r="N58" s="12"/>
      <c r="O58" s="5"/>
      <c r="P58" s="1"/>
      <c r="Q58" s="22"/>
    </row>
    <row r="59" spans="1:17" ht="9" customHeight="1" x14ac:dyDescent="0.35">
      <c r="A59" s="22"/>
      <c r="B59" s="22"/>
      <c r="C59" s="22"/>
      <c r="D59" s="22"/>
      <c r="E59" s="22"/>
      <c r="F59" s="22"/>
      <c r="G59" s="22"/>
      <c r="H59" s="22"/>
      <c r="I59" s="22"/>
      <c r="J59" s="22"/>
      <c r="K59" s="22"/>
      <c r="L59" s="22"/>
      <c r="M59" s="22"/>
      <c r="N59" s="22"/>
      <c r="O59" s="22"/>
      <c r="P59" s="22"/>
      <c r="Q59" s="22"/>
    </row>
    <row r="60" spans="1:17" x14ac:dyDescent="0.35">
      <c r="B60"/>
      <c r="D60"/>
      <c r="E60"/>
      <c r="G60"/>
      <c r="I60"/>
      <c r="J60"/>
      <c r="L60"/>
      <c r="N60"/>
      <c r="O60"/>
    </row>
    <row r="61" spans="1:17" x14ac:dyDescent="0.35">
      <c r="B61"/>
      <c r="D61"/>
      <c r="E61"/>
      <c r="G61"/>
      <c r="I61"/>
      <c r="J61"/>
      <c r="L61"/>
      <c r="N61"/>
      <c r="O61"/>
    </row>
    <row r="62" spans="1:17" x14ac:dyDescent="0.35">
      <c r="B62"/>
      <c r="D62"/>
      <c r="E62"/>
      <c r="G62"/>
      <c r="I62"/>
      <c r="J62"/>
      <c r="L62"/>
      <c r="N62"/>
      <c r="O62"/>
    </row>
    <row r="63" spans="1:17" x14ac:dyDescent="0.35">
      <c r="B63"/>
      <c r="D63"/>
      <c r="E63"/>
      <c r="G63"/>
      <c r="I63"/>
      <c r="J63"/>
      <c r="L63"/>
      <c r="N63"/>
      <c r="O63"/>
    </row>
    <row r="64" spans="1:17" x14ac:dyDescent="0.35">
      <c r="B64"/>
      <c r="D64"/>
      <c r="E64"/>
      <c r="G64"/>
      <c r="I64"/>
      <c r="J64"/>
      <c r="L64"/>
      <c r="N64"/>
      <c r="O64"/>
    </row>
    <row r="65" spans="2:15" x14ac:dyDescent="0.35">
      <c r="B65"/>
      <c r="D65"/>
      <c r="E65"/>
      <c r="G65"/>
      <c r="I65"/>
      <c r="J65"/>
      <c r="L65"/>
      <c r="N65"/>
      <c r="O65"/>
    </row>
    <row r="66" spans="2:15" x14ac:dyDescent="0.35">
      <c r="B66"/>
      <c r="D66"/>
      <c r="E66"/>
      <c r="G66"/>
      <c r="I66"/>
      <c r="J66"/>
      <c r="L66"/>
      <c r="N66"/>
      <c r="O66"/>
    </row>
    <row r="67" spans="2:15" x14ac:dyDescent="0.35">
      <c r="B67"/>
      <c r="D67"/>
      <c r="E67"/>
      <c r="G67"/>
      <c r="I67"/>
      <c r="J67"/>
      <c r="L67"/>
      <c r="N67"/>
      <c r="O67"/>
    </row>
    <row r="68" spans="2:15" x14ac:dyDescent="0.35">
      <c r="B68"/>
      <c r="D68"/>
      <c r="E68"/>
      <c r="G68"/>
      <c r="I68"/>
      <c r="J68"/>
      <c r="L68"/>
      <c r="N68"/>
      <c r="O68"/>
    </row>
    <row r="69" spans="2:15" x14ac:dyDescent="0.35">
      <c r="B69"/>
      <c r="D69"/>
      <c r="E69"/>
      <c r="G69"/>
      <c r="I69"/>
      <c r="J69"/>
      <c r="L69"/>
      <c r="N69"/>
      <c r="O69"/>
    </row>
    <row r="70" spans="2:15" x14ac:dyDescent="0.35">
      <c r="B70"/>
      <c r="D70"/>
      <c r="E70"/>
      <c r="G70"/>
      <c r="I70"/>
      <c r="J70"/>
      <c r="L70"/>
      <c r="N70"/>
      <c r="O70"/>
    </row>
    <row r="71" spans="2:15" x14ac:dyDescent="0.35">
      <c r="B71"/>
      <c r="D71"/>
      <c r="E71"/>
      <c r="G71"/>
      <c r="I71"/>
      <c r="J71"/>
      <c r="L71"/>
      <c r="N71"/>
      <c r="O71"/>
    </row>
    <row r="72" spans="2:15" x14ac:dyDescent="0.35">
      <c r="B72"/>
      <c r="D72"/>
      <c r="E72"/>
      <c r="G72"/>
      <c r="I72"/>
      <c r="J72"/>
      <c r="L72"/>
      <c r="N72"/>
      <c r="O72"/>
    </row>
    <row r="73" spans="2:15" x14ac:dyDescent="0.35">
      <c r="B73"/>
      <c r="D73"/>
      <c r="E73"/>
      <c r="G73"/>
      <c r="I73"/>
      <c r="J73"/>
      <c r="L73"/>
      <c r="N73"/>
      <c r="O73"/>
    </row>
    <row r="74" spans="2:15" x14ac:dyDescent="0.35">
      <c r="B74"/>
      <c r="D74"/>
      <c r="E74"/>
      <c r="G74"/>
      <c r="I74"/>
      <c r="J74"/>
      <c r="L74"/>
      <c r="N74"/>
      <c r="O74"/>
    </row>
    <row r="75" spans="2:15" x14ac:dyDescent="0.35">
      <c r="B75"/>
      <c r="D75"/>
      <c r="E75"/>
      <c r="G75"/>
      <c r="I75"/>
      <c r="J75"/>
      <c r="L75"/>
      <c r="N75"/>
      <c r="O75"/>
    </row>
    <row r="76" spans="2:15" x14ac:dyDescent="0.35">
      <c r="B76"/>
      <c r="D76"/>
      <c r="E76"/>
      <c r="G76"/>
      <c r="I76"/>
      <c r="J76"/>
      <c r="L76"/>
      <c r="N76"/>
      <c r="O76"/>
    </row>
    <row r="77" spans="2:15" x14ac:dyDescent="0.35">
      <c r="B77"/>
      <c r="D77"/>
      <c r="E77"/>
      <c r="G77"/>
      <c r="I77"/>
      <c r="J77"/>
      <c r="L77"/>
      <c r="N77"/>
      <c r="O77"/>
    </row>
    <row r="78" spans="2:15" x14ac:dyDescent="0.35">
      <c r="B78"/>
      <c r="D78"/>
      <c r="E78"/>
      <c r="G78"/>
      <c r="I78"/>
      <c r="J78"/>
      <c r="L78"/>
      <c r="N78"/>
      <c r="O78"/>
    </row>
    <row r="79" spans="2:15" x14ac:dyDescent="0.35">
      <c r="B79"/>
      <c r="D79"/>
      <c r="E79"/>
      <c r="G79"/>
      <c r="I79"/>
      <c r="J79"/>
      <c r="L79"/>
      <c r="N79"/>
      <c r="O79"/>
    </row>
    <row r="80" spans="2:15" x14ac:dyDescent="0.35">
      <c r="B80"/>
      <c r="D80"/>
      <c r="E80"/>
      <c r="G80"/>
      <c r="I80"/>
      <c r="J80"/>
      <c r="L80"/>
      <c r="N80"/>
      <c r="O80"/>
    </row>
    <row r="81" spans="2:15" x14ac:dyDescent="0.35">
      <c r="B81"/>
      <c r="D81"/>
      <c r="E81"/>
      <c r="G81"/>
      <c r="I81"/>
      <c r="J81"/>
      <c r="L81"/>
      <c r="N81"/>
      <c r="O81"/>
    </row>
    <row r="82" spans="2:15" x14ac:dyDescent="0.35">
      <c r="B82"/>
      <c r="D82"/>
      <c r="E82"/>
      <c r="G82"/>
      <c r="I82"/>
      <c r="J82"/>
      <c r="L82"/>
      <c r="N82"/>
      <c r="O82"/>
    </row>
    <row r="83" spans="2:15" x14ac:dyDescent="0.35">
      <c r="B83"/>
      <c r="D83"/>
      <c r="E83"/>
      <c r="G83"/>
      <c r="I83"/>
      <c r="J83"/>
      <c r="L83"/>
      <c r="N83"/>
      <c r="O83"/>
    </row>
    <row r="84" spans="2:15" x14ac:dyDescent="0.35">
      <c r="B84"/>
      <c r="D84"/>
      <c r="E84"/>
      <c r="G84"/>
      <c r="I84"/>
      <c r="J84"/>
      <c r="L84"/>
      <c r="N84"/>
      <c r="O84"/>
    </row>
    <row r="85" spans="2:15" x14ac:dyDescent="0.35">
      <c r="B85"/>
      <c r="D85"/>
      <c r="E85"/>
      <c r="G85"/>
      <c r="I85"/>
      <c r="J85"/>
      <c r="L85"/>
      <c r="N85"/>
      <c r="O85"/>
    </row>
    <row r="86" spans="2:15" x14ac:dyDescent="0.35">
      <c r="B86"/>
      <c r="D86"/>
      <c r="E86"/>
      <c r="G86"/>
      <c r="I86"/>
      <c r="J86"/>
      <c r="L86"/>
      <c r="N86"/>
      <c r="O86"/>
    </row>
    <row r="87" spans="2:15" x14ac:dyDescent="0.35">
      <c r="B87"/>
      <c r="D87"/>
      <c r="E87"/>
      <c r="G87"/>
      <c r="I87"/>
      <c r="J87"/>
      <c r="L87"/>
      <c r="N87"/>
      <c r="O87"/>
    </row>
    <row r="88" spans="2:15" x14ac:dyDescent="0.35">
      <c r="B88"/>
      <c r="D88"/>
      <c r="E88"/>
      <c r="G88"/>
      <c r="I88"/>
      <c r="J88"/>
      <c r="L88"/>
      <c r="N88"/>
      <c r="O88"/>
    </row>
    <row r="89" spans="2:15" x14ac:dyDescent="0.35">
      <c r="B89"/>
      <c r="D89"/>
      <c r="E89"/>
      <c r="G89"/>
      <c r="I89"/>
      <c r="J89"/>
      <c r="L89"/>
      <c r="N89"/>
      <c r="O89"/>
    </row>
    <row r="90" spans="2:15" x14ac:dyDescent="0.35">
      <c r="B90"/>
      <c r="D90"/>
      <c r="E90"/>
      <c r="G90"/>
      <c r="I90"/>
      <c r="J90"/>
      <c r="L90"/>
      <c r="N90"/>
      <c r="O90"/>
    </row>
    <row r="91" spans="2:15" x14ac:dyDescent="0.35">
      <c r="B91"/>
      <c r="D91"/>
      <c r="E91"/>
      <c r="G91"/>
      <c r="I91"/>
      <c r="J91"/>
      <c r="L91"/>
      <c r="N91"/>
      <c r="O91"/>
    </row>
    <row r="92" spans="2:15" x14ac:dyDescent="0.35">
      <c r="B92"/>
      <c r="D92"/>
      <c r="E92"/>
      <c r="G92"/>
      <c r="I92"/>
      <c r="J92"/>
      <c r="L92"/>
      <c r="N92"/>
      <c r="O92"/>
    </row>
    <row r="93" spans="2:15" x14ac:dyDescent="0.35">
      <c r="B93"/>
      <c r="D93"/>
      <c r="E93"/>
      <c r="G93"/>
      <c r="I93"/>
      <c r="J93"/>
      <c r="L93"/>
      <c r="N93"/>
      <c r="O93"/>
    </row>
    <row r="94" spans="2:15" x14ac:dyDescent="0.35">
      <c r="B94"/>
      <c r="D94"/>
      <c r="E94"/>
      <c r="G94"/>
      <c r="I94"/>
      <c r="J94"/>
      <c r="L94"/>
      <c r="N94"/>
      <c r="O94"/>
    </row>
    <row r="95" spans="2:15" x14ac:dyDescent="0.35">
      <c r="B95"/>
      <c r="D95"/>
      <c r="E95"/>
      <c r="G95"/>
      <c r="I95"/>
      <c r="J95"/>
      <c r="L95"/>
      <c r="N95"/>
      <c r="O95"/>
    </row>
    <row r="96" spans="2:15" x14ac:dyDescent="0.35">
      <c r="B96"/>
      <c r="D96"/>
      <c r="E96"/>
      <c r="G96"/>
      <c r="I96"/>
      <c r="J96"/>
      <c r="L96"/>
      <c r="N96"/>
      <c r="O96"/>
    </row>
    <row r="97" spans="2:15" x14ac:dyDescent="0.35">
      <c r="B97"/>
      <c r="D97"/>
      <c r="E97"/>
      <c r="G97"/>
      <c r="I97"/>
      <c r="J97"/>
      <c r="L97"/>
      <c r="N97"/>
      <c r="O97"/>
    </row>
    <row r="98" spans="2:15" x14ac:dyDescent="0.35">
      <c r="B98"/>
      <c r="D98"/>
      <c r="E98"/>
      <c r="G98"/>
      <c r="I98"/>
      <c r="J98"/>
      <c r="L98"/>
      <c r="N98"/>
      <c r="O98"/>
    </row>
    <row r="99" spans="2:15" x14ac:dyDescent="0.35">
      <c r="B99"/>
      <c r="D99"/>
      <c r="E99"/>
      <c r="G99"/>
      <c r="I99"/>
      <c r="J99"/>
      <c r="L99"/>
      <c r="N99"/>
      <c r="O99"/>
    </row>
    <row r="100" spans="2:15" x14ac:dyDescent="0.35">
      <c r="B100"/>
      <c r="D100"/>
      <c r="E100"/>
      <c r="G100"/>
      <c r="I100"/>
      <c r="J100"/>
      <c r="L100"/>
      <c r="N100"/>
      <c r="O100"/>
    </row>
    <row r="101" spans="2:15" x14ac:dyDescent="0.35">
      <c r="B101"/>
      <c r="D101"/>
      <c r="E101"/>
      <c r="G101"/>
      <c r="I101"/>
      <c r="J101"/>
      <c r="L101"/>
      <c r="N101"/>
      <c r="O101"/>
    </row>
    <row r="102" spans="2:15" x14ac:dyDescent="0.35">
      <c r="B102"/>
      <c r="D102"/>
      <c r="E102"/>
      <c r="G102"/>
      <c r="I102"/>
      <c r="J102"/>
      <c r="L102"/>
      <c r="N102"/>
      <c r="O102"/>
    </row>
    <row r="103" spans="2:15" x14ac:dyDescent="0.35">
      <c r="B103"/>
      <c r="D103"/>
      <c r="E103"/>
      <c r="G103"/>
      <c r="I103"/>
      <c r="J103"/>
      <c r="L103"/>
      <c r="N103"/>
      <c r="O103"/>
    </row>
    <row r="104" spans="2:15" x14ac:dyDescent="0.35">
      <c r="B104"/>
      <c r="D104"/>
      <c r="E104"/>
      <c r="G104"/>
      <c r="I104"/>
      <c r="J104"/>
      <c r="L104"/>
      <c r="N104"/>
      <c r="O104"/>
    </row>
    <row r="105" spans="2:15" x14ac:dyDescent="0.35">
      <c r="B105"/>
      <c r="D105"/>
      <c r="E105"/>
      <c r="G105"/>
      <c r="I105"/>
      <c r="J105"/>
      <c r="L105"/>
      <c r="N105"/>
      <c r="O105"/>
    </row>
    <row r="106" spans="2:15" x14ac:dyDescent="0.35">
      <c r="B106"/>
      <c r="D106"/>
      <c r="E106"/>
      <c r="G106"/>
      <c r="I106"/>
      <c r="J106"/>
      <c r="L106"/>
      <c r="N106"/>
      <c r="O106"/>
    </row>
    <row r="107" spans="2:15" x14ac:dyDescent="0.35">
      <c r="B107"/>
      <c r="D107"/>
      <c r="E107"/>
      <c r="G107"/>
      <c r="I107"/>
      <c r="J107"/>
      <c r="L107"/>
      <c r="N107"/>
      <c r="O107"/>
    </row>
    <row r="108" spans="2:15" x14ac:dyDescent="0.35">
      <c r="B108"/>
      <c r="D108"/>
      <c r="E108"/>
      <c r="G108"/>
      <c r="I108"/>
      <c r="J108"/>
      <c r="L108"/>
      <c r="N108"/>
      <c r="O108"/>
    </row>
    <row r="109" spans="2:15" x14ac:dyDescent="0.35">
      <c r="B109"/>
      <c r="D109"/>
      <c r="E109"/>
      <c r="G109"/>
      <c r="I109"/>
      <c r="J109"/>
      <c r="L109"/>
      <c r="N109"/>
      <c r="O109"/>
    </row>
    <row r="110" spans="2:15" x14ac:dyDescent="0.35">
      <c r="B110"/>
      <c r="D110"/>
      <c r="E110"/>
      <c r="G110"/>
      <c r="I110"/>
      <c r="J110"/>
      <c r="L110"/>
      <c r="N110"/>
      <c r="O110"/>
    </row>
    <row r="111" spans="2:15" x14ac:dyDescent="0.35">
      <c r="B111"/>
      <c r="D111"/>
      <c r="E111"/>
      <c r="G111"/>
      <c r="I111"/>
      <c r="J111"/>
      <c r="L111"/>
      <c r="N111"/>
      <c r="O111"/>
    </row>
    <row r="112" spans="2:15" x14ac:dyDescent="0.35">
      <c r="B112"/>
      <c r="D112"/>
      <c r="E112"/>
      <c r="G112"/>
      <c r="I112"/>
      <c r="J112"/>
      <c r="L112"/>
      <c r="N112"/>
      <c r="O112"/>
    </row>
    <row r="113" spans="2:15" x14ac:dyDescent="0.35">
      <c r="B113"/>
      <c r="D113"/>
      <c r="E113"/>
      <c r="G113"/>
      <c r="I113"/>
      <c r="J113"/>
      <c r="L113"/>
      <c r="N113"/>
      <c r="O113"/>
    </row>
    <row r="114" spans="2:15" x14ac:dyDescent="0.35">
      <c r="B114"/>
      <c r="D114"/>
      <c r="E114"/>
      <c r="G114"/>
      <c r="I114"/>
      <c r="J114"/>
      <c r="L114"/>
      <c r="N114"/>
      <c r="O114"/>
    </row>
    <row r="115" spans="2:15" x14ac:dyDescent="0.35">
      <c r="B115"/>
      <c r="D115"/>
      <c r="E115"/>
      <c r="G115"/>
      <c r="I115"/>
      <c r="J115"/>
      <c r="L115"/>
      <c r="N115"/>
      <c r="O115"/>
    </row>
    <row r="116" spans="2:15" x14ac:dyDescent="0.35">
      <c r="B116"/>
      <c r="D116"/>
      <c r="E116"/>
      <c r="G116"/>
      <c r="I116"/>
      <c r="J116"/>
      <c r="L116"/>
      <c r="N116"/>
      <c r="O116"/>
    </row>
    <row r="117" spans="2:15" x14ac:dyDescent="0.35">
      <c r="B117"/>
      <c r="D117"/>
      <c r="E117"/>
      <c r="G117"/>
      <c r="I117"/>
      <c r="J117"/>
      <c r="L117"/>
      <c r="N117"/>
      <c r="O117"/>
    </row>
    <row r="118" spans="2:15" x14ac:dyDescent="0.35">
      <c r="B118"/>
      <c r="D118"/>
      <c r="E118"/>
      <c r="G118"/>
      <c r="I118"/>
      <c r="J118"/>
      <c r="L118"/>
      <c r="N118"/>
      <c r="O118"/>
    </row>
    <row r="119" spans="2:15" x14ac:dyDescent="0.35">
      <c r="B119"/>
      <c r="D119"/>
      <c r="E119"/>
      <c r="G119"/>
      <c r="I119"/>
      <c r="J119"/>
      <c r="L119"/>
      <c r="N119"/>
      <c r="O119"/>
    </row>
    <row r="120" spans="2:15" x14ac:dyDescent="0.35">
      <c r="B120"/>
      <c r="D120"/>
      <c r="E120"/>
      <c r="G120"/>
      <c r="I120"/>
      <c r="J120"/>
      <c r="L120"/>
      <c r="N120"/>
      <c r="O120"/>
    </row>
    <row r="121" spans="2:15" x14ac:dyDescent="0.35">
      <c r="B121"/>
      <c r="D121"/>
      <c r="E121"/>
      <c r="G121"/>
      <c r="I121"/>
      <c r="J121"/>
      <c r="L121"/>
      <c r="N121"/>
      <c r="O121"/>
    </row>
    <row r="122" spans="2:15" x14ac:dyDescent="0.35">
      <c r="B122"/>
      <c r="D122"/>
      <c r="E122"/>
      <c r="G122"/>
      <c r="I122"/>
      <c r="J122"/>
      <c r="L122"/>
      <c r="N122"/>
      <c r="O122"/>
    </row>
    <row r="123" spans="2:15" x14ac:dyDescent="0.35">
      <c r="B123"/>
      <c r="D123"/>
      <c r="E123"/>
      <c r="G123"/>
      <c r="I123"/>
      <c r="J123"/>
      <c r="L123"/>
      <c r="N123"/>
      <c r="O123"/>
    </row>
    <row r="124" spans="2:15" x14ac:dyDescent="0.35">
      <c r="B124"/>
      <c r="D124"/>
      <c r="E124"/>
      <c r="G124"/>
      <c r="I124"/>
      <c r="J124"/>
      <c r="L124"/>
      <c r="N124"/>
      <c r="O124"/>
    </row>
    <row r="125" spans="2:15" x14ac:dyDescent="0.35">
      <c r="B125"/>
      <c r="D125"/>
      <c r="E125"/>
      <c r="G125"/>
      <c r="I125"/>
      <c r="J125"/>
      <c r="L125"/>
      <c r="N125"/>
      <c r="O125"/>
    </row>
    <row r="126" spans="2:15" x14ac:dyDescent="0.35">
      <c r="B126"/>
      <c r="D126"/>
      <c r="E126"/>
      <c r="G126"/>
      <c r="I126"/>
      <c r="J126"/>
      <c r="L126"/>
      <c r="N126"/>
      <c r="O126"/>
    </row>
    <row r="127" spans="2:15" x14ac:dyDescent="0.35">
      <c r="B127"/>
      <c r="D127"/>
      <c r="E127"/>
      <c r="G127"/>
      <c r="I127"/>
      <c r="J127"/>
      <c r="L127"/>
      <c r="N127"/>
      <c r="O127"/>
    </row>
    <row r="128" spans="2:15" x14ac:dyDescent="0.35">
      <c r="B128"/>
      <c r="D128"/>
      <c r="E128"/>
      <c r="G128"/>
      <c r="I128"/>
      <c r="J128"/>
      <c r="L128"/>
      <c r="N128"/>
      <c r="O128"/>
    </row>
    <row r="129" spans="2:15" x14ac:dyDescent="0.35">
      <c r="B129"/>
      <c r="D129"/>
      <c r="E129"/>
      <c r="G129"/>
      <c r="I129"/>
      <c r="J129"/>
      <c r="L129"/>
      <c r="N129"/>
      <c r="O129"/>
    </row>
    <row r="130" spans="2:15" x14ac:dyDescent="0.35">
      <c r="B130"/>
      <c r="D130"/>
      <c r="E130"/>
      <c r="G130"/>
      <c r="I130"/>
      <c r="J130"/>
      <c r="L130"/>
      <c r="N130"/>
      <c r="O130"/>
    </row>
    <row r="131" spans="2:15" x14ac:dyDescent="0.35">
      <c r="B131"/>
      <c r="D131"/>
      <c r="E131"/>
      <c r="G131"/>
      <c r="I131"/>
      <c r="J131"/>
      <c r="L131"/>
      <c r="N131"/>
      <c r="O131"/>
    </row>
    <row r="132" spans="2:15" x14ac:dyDescent="0.35">
      <c r="B132"/>
      <c r="D132"/>
      <c r="E132"/>
      <c r="G132"/>
      <c r="I132"/>
      <c r="J132"/>
      <c r="L132"/>
      <c r="N132"/>
      <c r="O132"/>
    </row>
    <row r="133" spans="2:15" x14ac:dyDescent="0.35">
      <c r="B133"/>
      <c r="D133"/>
      <c r="E133"/>
      <c r="G133"/>
      <c r="I133"/>
      <c r="J133"/>
      <c r="L133"/>
      <c r="N133"/>
      <c r="O133"/>
    </row>
    <row r="134" spans="2:15" x14ac:dyDescent="0.35">
      <c r="B134"/>
      <c r="D134"/>
      <c r="E134"/>
      <c r="G134"/>
      <c r="I134"/>
      <c r="J134"/>
      <c r="L134"/>
      <c r="N134"/>
      <c r="O134"/>
    </row>
    <row r="135" spans="2:15" x14ac:dyDescent="0.35">
      <c r="B135"/>
      <c r="D135"/>
      <c r="E135"/>
      <c r="G135"/>
      <c r="I135"/>
      <c r="J135"/>
      <c r="L135"/>
      <c r="N135"/>
      <c r="O135"/>
    </row>
    <row r="136" spans="2:15" x14ac:dyDescent="0.35">
      <c r="B136"/>
      <c r="D136"/>
      <c r="E136"/>
      <c r="G136"/>
      <c r="I136"/>
      <c r="J136"/>
      <c r="L136"/>
      <c r="N136"/>
      <c r="O136"/>
    </row>
    <row r="137" spans="2:15" x14ac:dyDescent="0.35">
      <c r="B137"/>
      <c r="D137"/>
      <c r="E137"/>
      <c r="G137"/>
      <c r="I137"/>
      <c r="J137"/>
      <c r="L137"/>
      <c r="N137"/>
      <c r="O137"/>
    </row>
    <row r="138" spans="2:15" x14ac:dyDescent="0.35">
      <c r="B138"/>
      <c r="D138"/>
      <c r="E138"/>
      <c r="G138"/>
      <c r="I138"/>
      <c r="J138"/>
      <c r="L138"/>
      <c r="N138"/>
      <c r="O138"/>
    </row>
    <row r="139" spans="2:15" x14ac:dyDescent="0.35">
      <c r="B139"/>
      <c r="D139"/>
      <c r="E139"/>
      <c r="G139"/>
      <c r="I139"/>
      <c r="J139"/>
      <c r="L139"/>
      <c r="N139"/>
      <c r="O139"/>
    </row>
    <row r="140" spans="2:15" x14ac:dyDescent="0.35">
      <c r="B140"/>
      <c r="D140"/>
      <c r="E140"/>
      <c r="G140"/>
      <c r="I140"/>
      <c r="J140"/>
      <c r="L140"/>
      <c r="N140"/>
      <c r="O140"/>
    </row>
    <row r="141" spans="2:15" x14ac:dyDescent="0.35">
      <c r="B141"/>
      <c r="D141"/>
      <c r="E141"/>
      <c r="G141"/>
      <c r="I141"/>
      <c r="J141"/>
      <c r="L141"/>
      <c r="N141"/>
      <c r="O141"/>
    </row>
    <row r="142" spans="2:15" x14ac:dyDescent="0.35">
      <c r="B142"/>
      <c r="D142"/>
      <c r="E142"/>
      <c r="G142"/>
      <c r="I142"/>
      <c r="J142"/>
      <c r="L142"/>
      <c r="N142"/>
      <c r="O142"/>
    </row>
    <row r="143" spans="2:15" x14ac:dyDescent="0.35">
      <c r="B143"/>
      <c r="D143"/>
      <c r="E143"/>
      <c r="G143"/>
      <c r="I143"/>
      <c r="J143"/>
      <c r="L143"/>
      <c r="N143"/>
      <c r="O143"/>
    </row>
  </sheetData>
  <conditionalFormatting sqref="D38">
    <cfRule type="colorScale" priority="148">
      <colorScale>
        <cfvo type="num" val="0"/>
        <cfvo type="num" val="250"/>
        <color rgb="FF660033"/>
        <color rgb="FFFA0000"/>
      </colorScale>
    </cfRule>
  </conditionalFormatting>
  <conditionalFormatting sqref="N38">
    <cfRule type="colorScale" priority="147">
      <colorScale>
        <cfvo type="num" val="0"/>
        <cfvo type="num" val="250"/>
        <color rgb="FF000066"/>
        <color rgb="FF0000FA"/>
      </colorScale>
    </cfRule>
  </conditionalFormatting>
  <conditionalFormatting sqref="I38">
    <cfRule type="colorScale" priority="108">
      <colorScale>
        <cfvo type="num" val="0"/>
        <cfvo type="num" val="250"/>
        <color rgb="FF003300"/>
        <color rgb="FF00FA00"/>
      </colorScale>
    </cfRule>
  </conditionalFormatting>
  <conditionalFormatting sqref="G14:G15">
    <cfRule type="dataBar" priority="60">
      <dataBar>
        <cfvo type="min"/>
        <cfvo type="num" val="1"/>
        <color rgb="FF50FA00"/>
      </dataBar>
      <extLst>
        <ext xmlns:x14="http://schemas.microsoft.com/office/spreadsheetml/2009/9/main" uri="{B025F937-C7B1-47D3-B67F-A62EFF666E3E}">
          <x14:id>{93CE6419-E2DD-4DA3-BD8C-103CF23620E1}</x14:id>
        </ext>
      </extLst>
    </cfRule>
  </conditionalFormatting>
  <conditionalFormatting sqref="G22">
    <cfRule type="dataBar" priority="59">
      <dataBar>
        <cfvo type="min"/>
        <cfvo type="num" val="1"/>
        <color rgb="FF50FA00"/>
      </dataBar>
      <extLst>
        <ext xmlns:x14="http://schemas.microsoft.com/office/spreadsheetml/2009/9/main" uri="{B025F937-C7B1-47D3-B67F-A62EFF666E3E}">
          <x14:id>{E2B69A78-C37B-474A-B8DD-1C7C67C30652}</x14:id>
        </ext>
      </extLst>
    </cfRule>
  </conditionalFormatting>
  <conditionalFormatting sqref="G29">
    <cfRule type="dataBar" priority="58">
      <dataBar>
        <cfvo type="min"/>
        <cfvo type="num" val="1"/>
        <color rgb="FF50FA00"/>
      </dataBar>
      <extLst>
        <ext xmlns:x14="http://schemas.microsoft.com/office/spreadsheetml/2009/9/main" uri="{B025F937-C7B1-47D3-B67F-A62EFF666E3E}">
          <x14:id>{57A365F8-0AFB-4037-8DE7-8279FEFBC64E}</x14:id>
        </ext>
      </extLst>
    </cfRule>
  </conditionalFormatting>
  <conditionalFormatting sqref="G35">
    <cfRule type="dataBar" priority="57">
      <dataBar>
        <cfvo type="min"/>
        <cfvo type="num" val="1"/>
        <color rgb="FF50FA00"/>
      </dataBar>
      <extLst>
        <ext xmlns:x14="http://schemas.microsoft.com/office/spreadsheetml/2009/9/main" uri="{B025F937-C7B1-47D3-B67F-A62EFF666E3E}">
          <x14:id>{A6395ED7-C1D0-4C72-B70A-3B1D72319456}</x14:id>
        </ext>
      </extLst>
    </cfRule>
  </conditionalFormatting>
  <conditionalFormatting sqref="B17">
    <cfRule type="dataBar" priority="54">
      <dataBar>
        <cfvo type="min"/>
        <cfvo type="num" val="1"/>
        <color rgb="FFFF0000"/>
      </dataBar>
      <extLst>
        <ext xmlns:x14="http://schemas.microsoft.com/office/spreadsheetml/2009/9/main" uri="{B025F937-C7B1-47D3-B67F-A62EFF666E3E}">
          <x14:id>{ABEA24B0-8836-4B8A-B597-CD377342F687}</x14:id>
        </ext>
      </extLst>
    </cfRule>
  </conditionalFormatting>
  <conditionalFormatting sqref="B23">
    <cfRule type="dataBar" priority="53">
      <dataBar>
        <cfvo type="min"/>
        <cfvo type="num" val="1"/>
        <color rgb="FFFF0000"/>
      </dataBar>
      <extLst>
        <ext xmlns:x14="http://schemas.microsoft.com/office/spreadsheetml/2009/9/main" uri="{B025F937-C7B1-47D3-B67F-A62EFF666E3E}">
          <x14:id>{44DFB9A4-4928-4C5F-9268-2BF63A0DB12E}</x14:id>
        </ext>
      </extLst>
    </cfRule>
  </conditionalFormatting>
  <conditionalFormatting sqref="B30">
    <cfRule type="dataBar" priority="52">
      <dataBar>
        <cfvo type="min"/>
        <cfvo type="num" val="1"/>
        <color rgb="FFFF0000"/>
      </dataBar>
      <extLst>
        <ext xmlns:x14="http://schemas.microsoft.com/office/spreadsheetml/2009/9/main" uri="{B025F937-C7B1-47D3-B67F-A62EFF666E3E}">
          <x14:id>{14C02EE2-6066-400A-8A2E-21396463A371}</x14:id>
        </ext>
      </extLst>
    </cfRule>
  </conditionalFormatting>
  <conditionalFormatting sqref="B35">
    <cfRule type="dataBar" priority="51">
      <dataBar>
        <cfvo type="min"/>
        <cfvo type="num" val="1"/>
        <color rgb="FFFF0000"/>
      </dataBar>
      <extLst>
        <ext xmlns:x14="http://schemas.microsoft.com/office/spreadsheetml/2009/9/main" uri="{B025F937-C7B1-47D3-B67F-A62EFF666E3E}">
          <x14:id>{DF06A4EA-C2B1-4DC7-875F-B501C7899319}</x14:id>
        </ext>
      </extLst>
    </cfRule>
  </conditionalFormatting>
  <conditionalFormatting sqref="L15">
    <cfRule type="dataBar" priority="49">
      <dataBar>
        <cfvo type="min"/>
        <cfvo type="num" val="1"/>
        <color rgb="FF0000FF"/>
      </dataBar>
      <extLst>
        <ext xmlns:x14="http://schemas.microsoft.com/office/spreadsheetml/2009/9/main" uri="{B025F937-C7B1-47D3-B67F-A62EFF666E3E}">
          <x14:id>{C3CCD154-6A94-4D46-BE59-5A4743D1E97F}</x14:id>
        </ext>
      </extLst>
    </cfRule>
  </conditionalFormatting>
  <conditionalFormatting sqref="L19">
    <cfRule type="dataBar" priority="48">
      <dataBar>
        <cfvo type="min"/>
        <cfvo type="num" val="1"/>
        <color rgb="FF0000FF"/>
      </dataBar>
      <extLst>
        <ext xmlns:x14="http://schemas.microsoft.com/office/spreadsheetml/2009/9/main" uri="{B025F937-C7B1-47D3-B67F-A62EFF666E3E}">
          <x14:id>{1A849AC1-5692-4B83-A692-318953858247}</x14:id>
        </ext>
      </extLst>
    </cfRule>
  </conditionalFormatting>
  <conditionalFormatting sqref="L29">
    <cfRule type="dataBar" priority="47">
      <dataBar>
        <cfvo type="min"/>
        <cfvo type="num" val="1"/>
        <color rgb="FF0000FF"/>
      </dataBar>
      <extLst>
        <ext xmlns:x14="http://schemas.microsoft.com/office/spreadsheetml/2009/9/main" uri="{B025F937-C7B1-47D3-B67F-A62EFF666E3E}">
          <x14:id>{F25D9D23-FBFE-4071-ABA4-A2B8AF5DAFF8}</x14:id>
        </ext>
      </extLst>
    </cfRule>
  </conditionalFormatting>
  <conditionalFormatting sqref="L35">
    <cfRule type="dataBar" priority="46">
      <dataBar>
        <cfvo type="min"/>
        <cfvo type="num" val="1"/>
        <color rgb="FF0000FF"/>
      </dataBar>
      <extLst>
        <ext xmlns:x14="http://schemas.microsoft.com/office/spreadsheetml/2009/9/main" uri="{B025F937-C7B1-47D3-B67F-A62EFF666E3E}">
          <x14:id>{50049994-F47E-4171-9322-44B3394A397F}</x14:id>
        </ext>
      </extLst>
    </cfRule>
  </conditionalFormatting>
  <conditionalFormatting sqref="F46">
    <cfRule type="colorScale" priority="7">
      <colorScale>
        <cfvo type="num" val="0"/>
        <cfvo type="num" val="250"/>
        <color rgb="FF003300"/>
        <color rgb="FF00FA00"/>
      </colorScale>
    </cfRule>
  </conditionalFormatting>
  <conditionalFormatting sqref="F44">
    <cfRule type="colorScale" priority="6">
      <colorScale>
        <cfvo type="num" val="0"/>
        <cfvo type="num" val="250"/>
        <color rgb="FF660033"/>
        <color rgb="FFFA0000"/>
      </colorScale>
    </cfRule>
  </conditionalFormatting>
  <conditionalFormatting sqref="F48">
    <cfRule type="colorScale" priority="5">
      <colorScale>
        <cfvo type="num" val="0"/>
        <cfvo type="num" val="250"/>
        <color rgb="FF000066"/>
        <color rgb="FF0000FA"/>
      </colorScale>
    </cfRule>
  </conditionalFormatting>
  <conditionalFormatting sqref="F45">
    <cfRule type="colorScale" priority="4">
      <colorScale>
        <cfvo type="num" val="0"/>
        <cfvo type="num" val="250"/>
        <color theme="1" tint="4.9989318521683403E-2"/>
        <color rgb="FFFFFF00"/>
      </colorScale>
    </cfRule>
  </conditionalFormatting>
  <conditionalFormatting sqref="F47">
    <cfRule type="colorScale" priority="3">
      <colorScale>
        <cfvo type="num" val="0"/>
        <cfvo type="num" val="250"/>
        <color theme="1" tint="4.9989318521683403E-2"/>
        <color rgb="FF00FAFA"/>
      </colorScale>
    </cfRule>
  </conditionalFormatting>
  <conditionalFormatting sqref="F49">
    <cfRule type="colorScale" priority="2">
      <colorScale>
        <cfvo type="num" val="0"/>
        <cfvo type="num" val="250"/>
        <color theme="1" tint="4.9989318521683403E-2"/>
        <color rgb="FFFA00FA"/>
      </colorScale>
    </cfRule>
  </conditionalFormatting>
  <conditionalFormatting sqref="F50">
    <cfRule type="colorScale" priority="1">
      <colorScale>
        <cfvo type="num" val="0"/>
        <cfvo type="num" val="250"/>
        <color theme="1" tint="4.9989318521683403E-2"/>
        <color theme="0"/>
      </colorScale>
    </cfRule>
  </conditionalFormatting>
  <hyperlinks>
    <hyperlink ref="C7" r:id="rId1" xr:uid="{00000000-0004-0000-0100-000000000000}"/>
    <hyperlink ref="D53" r:id="rId2" xr:uid="{00000000-0004-0000-0200-000000000000}"/>
  </hyperlinks>
  <pageMargins left="0.7" right="0.7" top="0.75" bottom="0.75" header="0.3" footer="0.3"/>
  <pageSetup paperSize="8" scale="57" orientation="landscape" r:id="rId3"/>
  <drawing r:id="rId4"/>
  <legacyDrawing r:id="rId5"/>
  <extLst>
    <ext xmlns:x14="http://schemas.microsoft.com/office/spreadsheetml/2009/9/main" uri="{78C0D931-6437-407d-A8EE-F0AAD7539E65}">
      <x14:conditionalFormattings>
        <x14:conditionalFormatting xmlns:xm="http://schemas.microsoft.com/office/excel/2006/main">
          <x14:cfRule type="dataBar" id="{93CE6419-E2DD-4DA3-BD8C-103CF23620E1}">
            <x14:dataBar minLength="0" maxLength="100" border="1" negativeBarBorderColorSameAsPositive="0">
              <x14:cfvo type="autoMin"/>
              <x14:cfvo type="num">
                <xm:f>1</xm:f>
              </x14:cfvo>
              <x14:borderColor rgb="FF63C384"/>
              <x14:negativeFillColor rgb="FFFF0000"/>
              <x14:negativeBorderColor rgb="FFFF0000"/>
              <x14:axisColor rgb="FF000000"/>
            </x14:dataBar>
          </x14:cfRule>
          <xm:sqref>G14:G15</xm:sqref>
        </x14:conditionalFormatting>
        <x14:conditionalFormatting xmlns:xm="http://schemas.microsoft.com/office/excel/2006/main">
          <x14:cfRule type="dataBar" id="{E2B69A78-C37B-474A-B8DD-1C7C67C30652}">
            <x14:dataBar minLength="0" maxLength="100" border="1" negativeBarBorderColorSameAsPositive="0">
              <x14:cfvo type="autoMin"/>
              <x14:cfvo type="num">
                <xm:f>1</xm:f>
              </x14:cfvo>
              <x14:borderColor rgb="FF63C384"/>
              <x14:negativeFillColor rgb="FFFF0000"/>
              <x14:negativeBorderColor rgb="FFFF0000"/>
              <x14:axisColor rgb="FF000000"/>
            </x14:dataBar>
          </x14:cfRule>
          <xm:sqref>G22</xm:sqref>
        </x14:conditionalFormatting>
        <x14:conditionalFormatting xmlns:xm="http://schemas.microsoft.com/office/excel/2006/main">
          <x14:cfRule type="dataBar" id="{57A365F8-0AFB-4037-8DE7-8279FEFBC64E}">
            <x14:dataBar minLength="0" maxLength="100" border="1" negativeBarBorderColorSameAsPositive="0">
              <x14:cfvo type="autoMin"/>
              <x14:cfvo type="num">
                <xm:f>1</xm:f>
              </x14:cfvo>
              <x14:borderColor rgb="FF63C384"/>
              <x14:negativeFillColor rgb="FFFF0000"/>
              <x14:negativeBorderColor rgb="FFFF0000"/>
              <x14:axisColor rgb="FF000000"/>
            </x14:dataBar>
          </x14:cfRule>
          <xm:sqref>G29</xm:sqref>
        </x14:conditionalFormatting>
        <x14:conditionalFormatting xmlns:xm="http://schemas.microsoft.com/office/excel/2006/main">
          <x14:cfRule type="dataBar" id="{A6395ED7-C1D0-4C72-B70A-3B1D72319456}">
            <x14:dataBar minLength="0" maxLength="100" border="1" negativeBarBorderColorSameAsPositive="0">
              <x14:cfvo type="autoMin"/>
              <x14:cfvo type="num">
                <xm:f>1</xm:f>
              </x14:cfvo>
              <x14:borderColor rgb="FF63C384"/>
              <x14:negativeFillColor rgb="FFFF0000"/>
              <x14:negativeBorderColor rgb="FFFF0000"/>
              <x14:axisColor rgb="FF000000"/>
            </x14:dataBar>
          </x14:cfRule>
          <xm:sqref>G35</xm:sqref>
        </x14:conditionalFormatting>
        <x14:conditionalFormatting xmlns:xm="http://schemas.microsoft.com/office/excel/2006/main">
          <x14:cfRule type="dataBar" id="{ABEA24B0-8836-4B8A-B597-CD377342F687}">
            <x14:dataBar minLength="0" maxLength="100" border="1" negativeBarBorderColorSameAsPositive="0">
              <x14:cfvo type="autoMin"/>
              <x14:cfvo type="num">
                <xm:f>1</xm:f>
              </x14:cfvo>
              <x14:borderColor rgb="FFFF555A"/>
              <x14:negativeFillColor rgb="FFFF0000"/>
              <x14:negativeBorderColor rgb="FFFF0000"/>
              <x14:axisColor rgb="FF000000"/>
            </x14:dataBar>
          </x14:cfRule>
          <xm:sqref>B17</xm:sqref>
        </x14:conditionalFormatting>
        <x14:conditionalFormatting xmlns:xm="http://schemas.microsoft.com/office/excel/2006/main">
          <x14:cfRule type="dataBar" id="{44DFB9A4-4928-4C5F-9268-2BF63A0DB12E}">
            <x14:dataBar minLength="0" maxLength="100" border="1" negativeBarBorderColorSameAsPositive="0">
              <x14:cfvo type="autoMin"/>
              <x14:cfvo type="num">
                <xm:f>1</xm:f>
              </x14:cfvo>
              <x14:borderColor rgb="FFFF555A"/>
              <x14:negativeFillColor rgb="FFFF0000"/>
              <x14:negativeBorderColor rgb="FFFF0000"/>
              <x14:axisColor rgb="FF000000"/>
            </x14:dataBar>
          </x14:cfRule>
          <xm:sqref>B23</xm:sqref>
        </x14:conditionalFormatting>
        <x14:conditionalFormatting xmlns:xm="http://schemas.microsoft.com/office/excel/2006/main">
          <x14:cfRule type="dataBar" id="{14C02EE2-6066-400A-8A2E-21396463A371}">
            <x14:dataBar minLength="0" maxLength="100" border="1" negativeBarBorderColorSameAsPositive="0">
              <x14:cfvo type="autoMin"/>
              <x14:cfvo type="num">
                <xm:f>1</xm:f>
              </x14:cfvo>
              <x14:borderColor rgb="FFFF555A"/>
              <x14:negativeFillColor rgb="FFFF0000"/>
              <x14:negativeBorderColor rgb="FFFF0000"/>
              <x14:axisColor rgb="FF000000"/>
            </x14:dataBar>
          </x14:cfRule>
          <xm:sqref>B30</xm:sqref>
        </x14:conditionalFormatting>
        <x14:conditionalFormatting xmlns:xm="http://schemas.microsoft.com/office/excel/2006/main">
          <x14:cfRule type="dataBar" id="{DF06A4EA-C2B1-4DC7-875F-B501C7899319}">
            <x14:dataBar minLength="0" maxLength="100" border="1" negativeBarBorderColorSameAsPositive="0">
              <x14:cfvo type="autoMin"/>
              <x14:cfvo type="num">
                <xm:f>1</xm:f>
              </x14:cfvo>
              <x14:borderColor rgb="FFFF555A"/>
              <x14:negativeFillColor rgb="FFFF0000"/>
              <x14:negativeBorderColor rgb="FFFF0000"/>
              <x14:axisColor rgb="FF000000"/>
            </x14:dataBar>
          </x14:cfRule>
          <xm:sqref>B35</xm:sqref>
        </x14:conditionalFormatting>
        <x14:conditionalFormatting xmlns:xm="http://schemas.microsoft.com/office/excel/2006/main">
          <x14:cfRule type="dataBar" id="{C3CCD154-6A94-4D46-BE59-5A4743D1E97F}">
            <x14:dataBar minLength="0" maxLength="100" border="1" negativeBarBorderColorSameAsPositive="0">
              <x14:cfvo type="autoMin"/>
              <x14:cfvo type="num">
                <xm:f>1</xm:f>
              </x14:cfvo>
              <x14:borderColor rgb="FF638EC6"/>
              <x14:negativeFillColor rgb="FFFF0000"/>
              <x14:negativeBorderColor rgb="FFFF0000"/>
              <x14:axisColor rgb="FF000000"/>
            </x14:dataBar>
          </x14:cfRule>
          <xm:sqref>L15</xm:sqref>
        </x14:conditionalFormatting>
        <x14:conditionalFormatting xmlns:xm="http://schemas.microsoft.com/office/excel/2006/main">
          <x14:cfRule type="dataBar" id="{1A849AC1-5692-4B83-A692-318953858247}">
            <x14:dataBar minLength="0" maxLength="100" border="1" negativeBarBorderColorSameAsPositive="0">
              <x14:cfvo type="autoMin"/>
              <x14:cfvo type="num">
                <xm:f>1</xm:f>
              </x14:cfvo>
              <x14:borderColor rgb="FF638EC6"/>
              <x14:negativeFillColor rgb="FFFF0000"/>
              <x14:negativeBorderColor rgb="FFFF0000"/>
              <x14:axisColor rgb="FF000000"/>
            </x14:dataBar>
          </x14:cfRule>
          <xm:sqref>L19</xm:sqref>
        </x14:conditionalFormatting>
        <x14:conditionalFormatting xmlns:xm="http://schemas.microsoft.com/office/excel/2006/main">
          <x14:cfRule type="dataBar" id="{F25D9D23-FBFE-4071-ABA4-A2B8AF5DAFF8}">
            <x14:dataBar minLength="0" maxLength="100" border="1" negativeBarBorderColorSameAsPositive="0">
              <x14:cfvo type="autoMin"/>
              <x14:cfvo type="num">
                <xm:f>1</xm:f>
              </x14:cfvo>
              <x14:borderColor rgb="FF638EC6"/>
              <x14:negativeFillColor rgb="FFFF0000"/>
              <x14:negativeBorderColor rgb="FFFF0000"/>
              <x14:axisColor rgb="FF000000"/>
            </x14:dataBar>
          </x14:cfRule>
          <xm:sqref>L29</xm:sqref>
        </x14:conditionalFormatting>
        <x14:conditionalFormatting xmlns:xm="http://schemas.microsoft.com/office/excel/2006/main">
          <x14:cfRule type="dataBar" id="{50049994-F47E-4171-9322-44B3394A397F}">
            <x14:dataBar minLength="0" maxLength="100" border="1" negativeBarBorderColorSameAsPositive="0">
              <x14:cfvo type="autoMin"/>
              <x14:cfvo type="num">
                <xm:f>1</xm:f>
              </x14:cfvo>
              <x14:borderColor rgb="FF638EC6"/>
              <x14:negativeFillColor rgb="FFFF0000"/>
              <x14:negativeBorderColor rgb="FFFF0000"/>
              <x14:axisColor rgb="FF000000"/>
            </x14:dataBar>
          </x14:cfRule>
          <xm:sqref>L35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6E7D6-8731-44AE-91F3-403F3DB81784}">
  <sheetPr>
    <tabColor theme="2" tint="-0.749992370372631"/>
    <pageSetUpPr fitToPage="1"/>
  </sheetPr>
  <dimension ref="A1:AU39"/>
  <sheetViews>
    <sheetView zoomScale="80" zoomScaleNormal="80" workbookViewId="0">
      <selection activeCell="G8" sqref="G8"/>
    </sheetView>
  </sheetViews>
  <sheetFormatPr defaultRowHeight="14.5" x14ac:dyDescent="0.35"/>
  <cols>
    <col min="1" max="1" width="5.81640625" customWidth="1"/>
    <col min="2" max="2" width="11" customWidth="1"/>
    <col min="3" max="3" width="6.453125" customWidth="1"/>
    <col min="4" max="4" width="10.453125" customWidth="1"/>
    <col min="5" max="5" width="38.453125" bestFit="1" customWidth="1"/>
    <col min="6" max="6" width="11.26953125" customWidth="1"/>
    <col min="7" max="7" width="9.26953125" customWidth="1"/>
    <col min="8" max="8" width="12" customWidth="1"/>
    <col min="9" max="10" width="6.54296875" customWidth="1"/>
    <col min="11" max="11" width="6.54296875" style="35" customWidth="1"/>
    <col min="12" max="12" width="2.54296875" style="35" customWidth="1"/>
    <col min="13" max="23" width="6.54296875" style="35" customWidth="1"/>
    <col min="24" max="28" width="6.54296875" customWidth="1"/>
    <col min="29" max="29" width="2.54296875" customWidth="1"/>
    <col min="30" max="37" width="6.54296875" customWidth="1"/>
    <col min="38" max="38" width="6.7265625" customWidth="1"/>
    <col min="39" max="40" width="6.54296875" customWidth="1"/>
    <col min="41" max="41" width="2.54296875" customWidth="1"/>
    <col min="42" max="45" width="6.54296875" customWidth="1"/>
    <col min="47" max="47" width="1.453125" customWidth="1"/>
  </cols>
  <sheetData>
    <row r="1" spans="1:47"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22"/>
    </row>
    <row r="2" spans="1:47" ht="39.65" customHeight="1" x14ac:dyDescent="0.85">
      <c r="A2" s="2"/>
      <c r="B2" s="104" t="s">
        <v>455</v>
      </c>
      <c r="D2" s="2"/>
      <c r="E2" s="2"/>
      <c r="F2" s="2"/>
      <c r="G2" s="2"/>
      <c r="H2" s="1"/>
      <c r="I2" s="1"/>
      <c r="J2" s="1"/>
      <c r="K2" s="26"/>
      <c r="L2" s="26"/>
      <c r="M2" s="26"/>
      <c r="N2" s="26"/>
      <c r="O2" s="26"/>
      <c r="P2" s="26"/>
      <c r="Q2" s="26"/>
      <c r="R2" s="26"/>
      <c r="S2" s="26"/>
      <c r="T2" s="26"/>
      <c r="U2" s="26"/>
      <c r="V2" s="26"/>
      <c r="W2" s="26"/>
      <c r="X2" s="1"/>
      <c r="Y2" s="1"/>
      <c r="Z2" s="1"/>
      <c r="AA2" s="1"/>
      <c r="AB2" s="1"/>
      <c r="AC2" s="1"/>
      <c r="AD2" s="115"/>
      <c r="AE2" s="1"/>
      <c r="AF2" s="1"/>
      <c r="AG2" s="1"/>
      <c r="AH2" s="1"/>
      <c r="AI2" s="1"/>
      <c r="AJ2" s="1"/>
      <c r="AK2" s="1"/>
      <c r="AL2" s="1"/>
      <c r="AM2" s="1"/>
      <c r="AN2" s="1"/>
      <c r="AO2" s="1"/>
      <c r="AP2" s="1"/>
      <c r="AQ2" s="1"/>
      <c r="AR2" s="1"/>
      <c r="AS2" s="1"/>
      <c r="AT2" s="1"/>
      <c r="AU2" s="22"/>
    </row>
    <row r="3" spans="1:47" ht="30" customHeight="1" x14ac:dyDescent="0.55000000000000004">
      <c r="A3" s="2"/>
      <c r="B3" s="104"/>
      <c r="D3" s="2"/>
      <c r="E3" s="2"/>
      <c r="F3" s="2"/>
      <c r="G3" s="2"/>
      <c r="H3" s="1"/>
      <c r="I3" s="1"/>
      <c r="J3" s="1"/>
      <c r="K3" s="26"/>
      <c r="L3" s="26"/>
      <c r="M3" s="115" t="s">
        <v>431</v>
      </c>
      <c r="N3" s="26"/>
      <c r="O3" s="26"/>
      <c r="Q3" s="26"/>
      <c r="S3" s="26"/>
      <c r="T3" s="26"/>
      <c r="U3" s="26"/>
      <c r="V3" s="26"/>
      <c r="W3" s="26"/>
      <c r="X3" s="1"/>
      <c r="Y3" s="1"/>
      <c r="Z3" s="1"/>
      <c r="AA3" s="1"/>
      <c r="AB3" s="1"/>
      <c r="AC3" s="1"/>
      <c r="AD3" s="115" t="s">
        <v>432</v>
      </c>
      <c r="AE3" s="1"/>
      <c r="AF3" s="1"/>
      <c r="AG3" s="1"/>
      <c r="AI3" s="1"/>
      <c r="AJ3" s="1"/>
      <c r="AK3" s="1"/>
      <c r="AL3" s="1"/>
      <c r="AM3" s="1"/>
      <c r="AN3" s="1"/>
      <c r="AO3" s="1"/>
      <c r="AP3" s="1"/>
      <c r="AQ3" s="1"/>
      <c r="AR3" s="1"/>
      <c r="AS3" s="1"/>
      <c r="AT3" s="1"/>
      <c r="AU3" s="22"/>
    </row>
    <row r="4" spans="1:47" ht="30" customHeight="1" x14ac:dyDescent="0.35">
      <c r="A4" s="2"/>
      <c r="B4" s="2"/>
      <c r="C4" s="2"/>
      <c r="D4" s="2"/>
      <c r="E4" s="2"/>
      <c r="F4" s="2"/>
      <c r="G4" s="2"/>
      <c r="H4" s="1"/>
      <c r="I4" s="1"/>
      <c r="J4" s="1"/>
      <c r="K4" s="26"/>
      <c r="L4" s="26"/>
      <c r="M4" s="26"/>
      <c r="N4" s="26"/>
      <c r="O4" s="26"/>
      <c r="P4" s="26"/>
      <c r="Q4" s="26"/>
      <c r="R4" s="26"/>
      <c r="S4" s="26"/>
      <c r="T4" s="26"/>
      <c r="U4" s="26"/>
      <c r="V4" s="26"/>
      <c r="W4" s="26"/>
      <c r="X4" s="1"/>
      <c r="Y4" s="1"/>
      <c r="Z4" s="1"/>
      <c r="AA4" s="1"/>
      <c r="AB4" s="1"/>
      <c r="AC4" s="1"/>
      <c r="AD4" s="1"/>
      <c r="AE4" s="1"/>
      <c r="AF4" s="1"/>
      <c r="AG4" s="1"/>
      <c r="AH4" s="1"/>
      <c r="AI4" s="1"/>
      <c r="AJ4" s="1"/>
      <c r="AK4" s="1"/>
      <c r="AL4" s="1"/>
      <c r="AM4" s="1"/>
      <c r="AN4" s="1"/>
      <c r="AO4" s="1"/>
      <c r="AP4" s="1"/>
      <c r="AQ4" s="1"/>
      <c r="AR4" s="1"/>
      <c r="AS4" s="1"/>
      <c r="AT4" s="1"/>
      <c r="AU4" s="22"/>
    </row>
    <row r="5" spans="1:47" ht="30" customHeight="1" x14ac:dyDescent="0.35">
      <c r="A5" s="2"/>
      <c r="B5" s="2"/>
      <c r="C5" s="2"/>
      <c r="D5" s="2"/>
      <c r="E5" s="2"/>
      <c r="F5" s="2"/>
      <c r="G5" s="2"/>
      <c r="H5" s="1"/>
      <c r="I5" s="1"/>
      <c r="J5" s="1"/>
      <c r="K5" s="141" t="s">
        <v>428</v>
      </c>
      <c r="L5" s="26"/>
      <c r="M5" s="26"/>
      <c r="N5" s="26"/>
      <c r="O5" s="34" t="s">
        <v>469</v>
      </c>
      <c r="Q5" s="26"/>
      <c r="R5" s="26"/>
      <c r="S5" s="26"/>
      <c r="T5" s="26"/>
      <c r="U5" s="34" t="s">
        <v>470</v>
      </c>
      <c r="V5" s="26"/>
      <c r="W5" s="26"/>
      <c r="X5" s="1"/>
      <c r="Y5" s="1"/>
      <c r="Z5" s="1"/>
      <c r="AA5" s="1"/>
      <c r="AB5" s="141" t="s">
        <v>428</v>
      </c>
      <c r="AC5" s="1"/>
      <c r="AD5" s="1"/>
      <c r="AF5" s="34" t="s">
        <v>469</v>
      </c>
      <c r="AG5" s="1"/>
      <c r="AH5" s="1"/>
      <c r="AI5" s="1"/>
      <c r="AJ5" s="1"/>
      <c r="AL5" s="34" t="s">
        <v>470</v>
      </c>
      <c r="AM5" s="1"/>
      <c r="AN5" s="1"/>
      <c r="AO5" s="1"/>
      <c r="AP5" s="141" t="s">
        <v>429</v>
      </c>
      <c r="AQ5" s="1"/>
      <c r="AR5" s="1"/>
      <c r="AS5" s="1"/>
      <c r="AT5" s="1"/>
      <c r="AU5" s="22"/>
    </row>
    <row r="6" spans="1:47" ht="30" customHeight="1" thickBot="1" x14ac:dyDescent="0.4">
      <c r="A6" s="2"/>
      <c r="B6" s="1"/>
      <c r="C6" s="122" t="s">
        <v>131</v>
      </c>
      <c r="D6" s="1"/>
      <c r="E6" s="1"/>
      <c r="F6" s="1"/>
      <c r="G6" s="1"/>
      <c r="H6" s="1"/>
      <c r="I6" s="1"/>
      <c r="J6" s="1"/>
      <c r="K6" s="35">
        <v>250</v>
      </c>
      <c r="L6" s="26"/>
      <c r="M6" s="35">
        <f t="shared" ref="M6:W16" si="0">$K6-M$18</f>
        <v>250</v>
      </c>
      <c r="N6" s="35">
        <f t="shared" si="0"/>
        <v>225</v>
      </c>
      <c r="O6" s="35">
        <f t="shared" si="0"/>
        <v>200</v>
      </c>
      <c r="P6" s="35">
        <f t="shared" si="0"/>
        <v>175</v>
      </c>
      <c r="Q6" s="35">
        <f t="shared" si="0"/>
        <v>150</v>
      </c>
      <c r="R6" s="35">
        <f t="shared" si="0"/>
        <v>125</v>
      </c>
      <c r="S6" s="35">
        <f t="shared" si="0"/>
        <v>100</v>
      </c>
      <c r="T6" s="35">
        <f t="shared" si="0"/>
        <v>75</v>
      </c>
      <c r="U6" s="35">
        <f t="shared" si="0"/>
        <v>50</v>
      </c>
      <c r="V6" s="35">
        <f t="shared" si="0"/>
        <v>25</v>
      </c>
      <c r="W6" s="35">
        <f t="shared" si="0"/>
        <v>0</v>
      </c>
      <c r="X6" s="1"/>
      <c r="Y6" s="1"/>
      <c r="Z6" s="1"/>
      <c r="AA6" s="1"/>
      <c r="AB6" s="35">
        <v>250</v>
      </c>
      <c r="AC6" s="26"/>
      <c r="AD6" s="35">
        <f>$AB6-AD$18+$AP6</f>
        <v>250</v>
      </c>
      <c r="AE6" s="35">
        <f t="shared" ref="AE6:AN12" si="1">$K6-AE$18+$AP6</f>
        <v>225</v>
      </c>
      <c r="AF6" s="35">
        <f t="shared" si="1"/>
        <v>200</v>
      </c>
      <c r="AG6" s="35">
        <f t="shared" si="1"/>
        <v>175</v>
      </c>
      <c r="AH6" s="35">
        <f t="shared" si="1"/>
        <v>150</v>
      </c>
      <c r="AI6" s="35">
        <f t="shared" si="1"/>
        <v>125</v>
      </c>
      <c r="AJ6" s="35">
        <f t="shared" si="1"/>
        <v>100</v>
      </c>
      <c r="AK6" s="35">
        <f t="shared" si="1"/>
        <v>75</v>
      </c>
      <c r="AL6" s="35">
        <f t="shared" si="1"/>
        <v>50</v>
      </c>
      <c r="AM6" s="35">
        <f t="shared" si="1"/>
        <v>25</v>
      </c>
      <c r="AN6" s="35">
        <f t="shared" si="1"/>
        <v>0</v>
      </c>
      <c r="AO6" s="1"/>
      <c r="AP6" s="138">
        <v>0</v>
      </c>
      <c r="AQ6" s="1"/>
      <c r="AR6" s="1"/>
      <c r="AS6" s="1"/>
      <c r="AT6" s="1"/>
      <c r="AU6" s="22"/>
    </row>
    <row r="7" spans="1:47" ht="30" customHeight="1" thickBot="1" x14ac:dyDescent="0.4">
      <c r="A7" s="2"/>
      <c r="B7" s="1"/>
      <c r="C7" s="21">
        <f>'1. Condition Assessment'!D38</f>
        <v>109</v>
      </c>
      <c r="D7" s="41"/>
      <c r="E7" s="163">
        <f>'1. Condition Assessment'!D38/250</f>
        <v>0.436</v>
      </c>
      <c r="F7" s="1"/>
      <c r="G7" s="1"/>
      <c r="H7" s="1"/>
      <c r="I7" s="1"/>
      <c r="J7" s="1"/>
      <c r="K7" s="35">
        <v>225</v>
      </c>
      <c r="L7" s="26"/>
      <c r="M7" s="35">
        <f t="shared" si="0"/>
        <v>225</v>
      </c>
      <c r="N7" s="35">
        <f t="shared" si="0"/>
        <v>200</v>
      </c>
      <c r="O7" s="35">
        <f t="shared" si="0"/>
        <v>175</v>
      </c>
      <c r="P7" s="35">
        <f t="shared" si="0"/>
        <v>150</v>
      </c>
      <c r="Q7" s="35">
        <f t="shared" si="0"/>
        <v>125</v>
      </c>
      <c r="R7" s="35">
        <f t="shared" si="0"/>
        <v>100</v>
      </c>
      <c r="S7" s="35">
        <f t="shared" si="0"/>
        <v>75</v>
      </c>
      <c r="T7" s="35">
        <f t="shared" si="0"/>
        <v>50</v>
      </c>
      <c r="U7" s="35">
        <f t="shared" si="0"/>
        <v>25</v>
      </c>
      <c r="V7" s="35">
        <f t="shared" si="0"/>
        <v>0</v>
      </c>
      <c r="W7" s="35">
        <f t="shared" si="0"/>
        <v>-25</v>
      </c>
      <c r="X7" s="1"/>
      <c r="Y7" s="1"/>
      <c r="Z7" s="1"/>
      <c r="AA7" s="1"/>
      <c r="AB7" s="35">
        <v>225</v>
      </c>
      <c r="AC7" s="26"/>
      <c r="AD7" s="35">
        <f t="shared" ref="AD7:AD12" si="2">$AB7-AD$18+$AP7</f>
        <v>275</v>
      </c>
      <c r="AE7" s="35">
        <f t="shared" si="1"/>
        <v>250</v>
      </c>
      <c r="AF7" s="35">
        <f t="shared" si="1"/>
        <v>225</v>
      </c>
      <c r="AG7" s="35">
        <f t="shared" si="1"/>
        <v>200</v>
      </c>
      <c r="AH7" s="35">
        <f t="shared" si="1"/>
        <v>175</v>
      </c>
      <c r="AI7" s="35">
        <f t="shared" si="1"/>
        <v>150</v>
      </c>
      <c r="AJ7" s="35">
        <f t="shared" si="1"/>
        <v>125</v>
      </c>
      <c r="AK7" s="35">
        <f t="shared" si="1"/>
        <v>100</v>
      </c>
      <c r="AL7" s="35">
        <f t="shared" si="1"/>
        <v>75</v>
      </c>
      <c r="AM7" s="35">
        <f t="shared" si="1"/>
        <v>50</v>
      </c>
      <c r="AN7" s="35">
        <f t="shared" si="1"/>
        <v>25</v>
      </c>
      <c r="AO7" s="1"/>
      <c r="AP7" s="138">
        <v>50</v>
      </c>
      <c r="AQ7" s="1"/>
      <c r="AR7" s="1"/>
      <c r="AS7" s="1"/>
      <c r="AT7" s="1"/>
      <c r="AU7" s="22"/>
    </row>
    <row r="8" spans="1:47" ht="30" customHeight="1" thickBot="1" x14ac:dyDescent="0.4">
      <c r="A8" s="2"/>
      <c r="B8" s="1"/>
      <c r="C8" s="21">
        <f>'1. Condition Assessment'!I38</f>
        <v>171</v>
      </c>
      <c r="D8" s="42"/>
      <c r="E8" s="163">
        <f>'1. Condition Assessment'!I38/250</f>
        <v>0.68400000000000005</v>
      </c>
      <c r="F8" s="103"/>
      <c r="G8" s="1"/>
      <c r="H8" s="1"/>
      <c r="I8" s="1"/>
      <c r="J8" s="1"/>
      <c r="K8" s="35">
        <v>200</v>
      </c>
      <c r="L8" s="26"/>
      <c r="M8" s="35">
        <f t="shared" si="0"/>
        <v>200</v>
      </c>
      <c r="N8" s="35">
        <f t="shared" si="0"/>
        <v>175</v>
      </c>
      <c r="O8" s="35">
        <f t="shared" si="0"/>
        <v>150</v>
      </c>
      <c r="P8" s="35">
        <f t="shared" si="0"/>
        <v>125</v>
      </c>
      <c r="Q8" s="35">
        <f t="shared" si="0"/>
        <v>100</v>
      </c>
      <c r="R8" s="35">
        <f t="shared" si="0"/>
        <v>75</v>
      </c>
      <c r="S8" s="35">
        <f t="shared" si="0"/>
        <v>50</v>
      </c>
      <c r="T8" s="35">
        <f t="shared" si="0"/>
        <v>25</v>
      </c>
      <c r="U8" s="35">
        <f t="shared" si="0"/>
        <v>0</v>
      </c>
      <c r="V8" s="35">
        <f t="shared" si="0"/>
        <v>-25</v>
      </c>
      <c r="W8" s="35">
        <f t="shared" si="0"/>
        <v>-50</v>
      </c>
      <c r="X8" s="1"/>
      <c r="Y8" s="1"/>
      <c r="Z8" s="1"/>
      <c r="AA8" s="1"/>
      <c r="AB8" s="35">
        <v>200</v>
      </c>
      <c r="AC8" s="26"/>
      <c r="AD8" s="35">
        <f t="shared" si="2"/>
        <v>300</v>
      </c>
      <c r="AE8" s="35">
        <f t="shared" si="1"/>
        <v>275</v>
      </c>
      <c r="AF8" s="35">
        <f t="shared" si="1"/>
        <v>250</v>
      </c>
      <c r="AG8" s="35">
        <f t="shared" si="1"/>
        <v>225</v>
      </c>
      <c r="AH8" s="35">
        <f t="shared" si="1"/>
        <v>200</v>
      </c>
      <c r="AI8" s="35">
        <f t="shared" si="1"/>
        <v>175</v>
      </c>
      <c r="AJ8" s="35">
        <f t="shared" si="1"/>
        <v>150</v>
      </c>
      <c r="AK8" s="35">
        <f t="shared" si="1"/>
        <v>125</v>
      </c>
      <c r="AL8" s="35">
        <f t="shared" si="1"/>
        <v>100</v>
      </c>
      <c r="AM8" s="35">
        <f t="shared" si="1"/>
        <v>75</v>
      </c>
      <c r="AN8" s="35">
        <f t="shared" si="1"/>
        <v>50</v>
      </c>
      <c r="AO8" s="1"/>
      <c r="AP8" s="138">
        <v>100</v>
      </c>
      <c r="AQ8" s="1"/>
      <c r="AR8" s="1"/>
      <c r="AS8" s="1"/>
      <c r="AT8" s="1"/>
      <c r="AU8" s="22"/>
    </row>
    <row r="9" spans="1:47" ht="30" customHeight="1" thickBot="1" x14ac:dyDescent="0.4">
      <c r="A9" s="2"/>
      <c r="B9" s="1"/>
      <c r="C9" s="21">
        <f>'1. Condition Assessment'!N38</f>
        <v>183</v>
      </c>
      <c r="D9" s="43"/>
      <c r="E9" s="163">
        <f>'1. Condition Assessment'!N38/250</f>
        <v>0.73199999999999998</v>
      </c>
      <c r="F9" s="1"/>
      <c r="G9" s="1"/>
      <c r="H9" s="1"/>
      <c r="I9" s="1"/>
      <c r="J9" s="1"/>
      <c r="K9" s="35">
        <v>175</v>
      </c>
      <c r="L9" s="26"/>
      <c r="M9" s="35">
        <f t="shared" si="0"/>
        <v>175</v>
      </c>
      <c r="N9" s="35">
        <f t="shared" si="0"/>
        <v>150</v>
      </c>
      <c r="O9" s="35">
        <f t="shared" si="0"/>
        <v>125</v>
      </c>
      <c r="P9" s="35">
        <f t="shared" si="0"/>
        <v>100</v>
      </c>
      <c r="Q9" s="35">
        <f t="shared" si="0"/>
        <v>75</v>
      </c>
      <c r="R9" s="35">
        <f t="shared" si="0"/>
        <v>50</v>
      </c>
      <c r="S9" s="35">
        <f t="shared" si="0"/>
        <v>25</v>
      </c>
      <c r="T9" s="35">
        <f t="shared" si="0"/>
        <v>0</v>
      </c>
      <c r="U9" s="35">
        <f t="shared" si="0"/>
        <v>-25</v>
      </c>
      <c r="V9" s="35">
        <f t="shared" si="0"/>
        <v>-50</v>
      </c>
      <c r="W9" s="35">
        <f t="shared" si="0"/>
        <v>-75</v>
      </c>
      <c r="X9" s="1"/>
      <c r="Y9" s="1"/>
      <c r="Z9" s="1"/>
      <c r="AA9" s="1"/>
      <c r="AB9" s="35">
        <v>175</v>
      </c>
      <c r="AC9" s="26"/>
      <c r="AD9" s="35">
        <f t="shared" si="2"/>
        <v>325</v>
      </c>
      <c r="AE9" s="35">
        <f t="shared" si="1"/>
        <v>300</v>
      </c>
      <c r="AF9" s="35">
        <f t="shared" si="1"/>
        <v>275</v>
      </c>
      <c r="AG9" s="35">
        <f t="shared" si="1"/>
        <v>250</v>
      </c>
      <c r="AH9" s="35">
        <f t="shared" si="1"/>
        <v>225</v>
      </c>
      <c r="AI9" s="35">
        <f t="shared" si="1"/>
        <v>200</v>
      </c>
      <c r="AJ9" s="35">
        <f t="shared" si="1"/>
        <v>175</v>
      </c>
      <c r="AK9" s="35">
        <f t="shared" si="1"/>
        <v>150</v>
      </c>
      <c r="AL9" s="35">
        <f t="shared" si="1"/>
        <v>125</v>
      </c>
      <c r="AM9" s="35">
        <f t="shared" si="1"/>
        <v>100</v>
      </c>
      <c r="AN9" s="35">
        <f t="shared" si="1"/>
        <v>75</v>
      </c>
      <c r="AO9" s="1"/>
      <c r="AP9" s="138">
        <v>150</v>
      </c>
      <c r="AQ9" s="1"/>
      <c r="AR9" s="1"/>
      <c r="AS9" s="1"/>
      <c r="AT9" s="1"/>
      <c r="AU9" s="22"/>
    </row>
    <row r="10" spans="1:47" ht="30" customHeight="1" x14ac:dyDescent="0.35">
      <c r="A10" s="2"/>
      <c r="B10" s="1"/>
      <c r="C10" s="148" t="s">
        <v>74</v>
      </c>
      <c r="D10" s="1"/>
      <c r="E10" s="1"/>
      <c r="F10" s="103"/>
      <c r="G10" s="1"/>
      <c r="H10" s="1"/>
      <c r="I10" s="1"/>
      <c r="J10" s="143" t="s">
        <v>468</v>
      </c>
      <c r="K10" s="35">
        <v>150</v>
      </c>
      <c r="L10" s="26"/>
      <c r="M10" s="35">
        <f t="shared" si="0"/>
        <v>150</v>
      </c>
      <c r="N10" s="35">
        <f t="shared" si="0"/>
        <v>125</v>
      </c>
      <c r="O10" s="35">
        <f t="shared" si="0"/>
        <v>100</v>
      </c>
      <c r="P10" s="35">
        <f t="shared" si="0"/>
        <v>75</v>
      </c>
      <c r="Q10" s="35">
        <f t="shared" si="0"/>
        <v>50</v>
      </c>
      <c r="R10" s="35">
        <f t="shared" si="0"/>
        <v>25</v>
      </c>
      <c r="S10" s="35">
        <f t="shared" si="0"/>
        <v>0</v>
      </c>
      <c r="T10" s="35">
        <f t="shared" si="0"/>
        <v>-25</v>
      </c>
      <c r="U10" s="35">
        <f t="shared" si="0"/>
        <v>-50</v>
      </c>
      <c r="V10" s="35">
        <f t="shared" si="0"/>
        <v>-75</v>
      </c>
      <c r="W10" s="35">
        <f t="shared" si="0"/>
        <v>-100</v>
      </c>
      <c r="X10" s="1"/>
      <c r="Y10" s="1"/>
      <c r="Z10" s="1"/>
      <c r="AA10" s="143" t="s">
        <v>473</v>
      </c>
      <c r="AB10" s="35">
        <v>150</v>
      </c>
      <c r="AC10" s="26"/>
      <c r="AD10" s="35">
        <f t="shared" si="2"/>
        <v>350</v>
      </c>
      <c r="AE10" s="35">
        <f t="shared" si="1"/>
        <v>325</v>
      </c>
      <c r="AF10" s="35">
        <f t="shared" si="1"/>
        <v>300</v>
      </c>
      <c r="AG10" s="35">
        <f t="shared" si="1"/>
        <v>275</v>
      </c>
      <c r="AH10" s="35">
        <f t="shared" si="1"/>
        <v>250</v>
      </c>
      <c r="AI10" s="35">
        <f t="shared" si="1"/>
        <v>225</v>
      </c>
      <c r="AJ10" s="35">
        <f t="shared" si="1"/>
        <v>200</v>
      </c>
      <c r="AK10" s="35">
        <f t="shared" si="1"/>
        <v>175</v>
      </c>
      <c r="AL10" s="35">
        <f t="shared" si="1"/>
        <v>150</v>
      </c>
      <c r="AM10" s="35">
        <f t="shared" si="1"/>
        <v>125</v>
      </c>
      <c r="AN10" s="35">
        <f t="shared" si="1"/>
        <v>100</v>
      </c>
      <c r="AO10" s="1"/>
      <c r="AP10" s="139">
        <v>200</v>
      </c>
      <c r="AQ10" s="146" t="s">
        <v>474</v>
      </c>
      <c r="AR10" s="1"/>
      <c r="AS10" s="1"/>
      <c r="AT10" s="1"/>
      <c r="AU10" s="22"/>
    </row>
    <row r="11" spans="1:47" ht="30" customHeight="1" x14ac:dyDescent="0.35">
      <c r="A11" s="1"/>
      <c r="B11" s="1"/>
      <c r="C11" s="1"/>
      <c r="D11" s="1"/>
      <c r="E11" s="1"/>
      <c r="F11" s="1"/>
      <c r="G11" s="1"/>
      <c r="H11" s="1"/>
      <c r="I11" s="1"/>
      <c r="J11" s="1"/>
      <c r="K11" s="35">
        <v>125</v>
      </c>
      <c r="L11" s="26"/>
      <c r="M11" s="35">
        <f t="shared" si="0"/>
        <v>125</v>
      </c>
      <c r="N11" s="35">
        <f t="shared" si="0"/>
        <v>100</v>
      </c>
      <c r="O11" s="35">
        <f t="shared" si="0"/>
        <v>75</v>
      </c>
      <c r="P11" s="35">
        <f t="shared" si="0"/>
        <v>50</v>
      </c>
      <c r="Q11" s="35">
        <f t="shared" si="0"/>
        <v>25</v>
      </c>
      <c r="R11" s="35">
        <f t="shared" si="0"/>
        <v>0</v>
      </c>
      <c r="S11" s="35">
        <f t="shared" si="0"/>
        <v>-25</v>
      </c>
      <c r="T11" s="35">
        <f t="shared" si="0"/>
        <v>-50</v>
      </c>
      <c r="U11" s="35">
        <f t="shared" si="0"/>
        <v>-75</v>
      </c>
      <c r="V11" s="35">
        <f t="shared" si="0"/>
        <v>-100</v>
      </c>
      <c r="W11" s="35">
        <f t="shared" si="0"/>
        <v>-125</v>
      </c>
      <c r="X11" s="1"/>
      <c r="Y11" s="1"/>
      <c r="Z11" s="1"/>
      <c r="AA11" s="1"/>
      <c r="AB11" s="35">
        <v>125</v>
      </c>
      <c r="AC11" s="26"/>
      <c r="AD11" s="35">
        <f t="shared" si="2"/>
        <v>375</v>
      </c>
      <c r="AE11" s="35">
        <f t="shared" si="1"/>
        <v>350</v>
      </c>
      <c r="AF11" s="35">
        <f t="shared" si="1"/>
        <v>325</v>
      </c>
      <c r="AG11" s="35">
        <f t="shared" si="1"/>
        <v>300</v>
      </c>
      <c r="AH11" s="35">
        <f t="shared" si="1"/>
        <v>275</v>
      </c>
      <c r="AI11" s="35">
        <f t="shared" si="1"/>
        <v>250</v>
      </c>
      <c r="AJ11" s="35">
        <f t="shared" si="1"/>
        <v>225</v>
      </c>
      <c r="AK11" s="35">
        <f t="shared" si="1"/>
        <v>200</v>
      </c>
      <c r="AL11" s="35">
        <f t="shared" si="1"/>
        <v>175</v>
      </c>
      <c r="AM11" s="35">
        <f t="shared" si="1"/>
        <v>150</v>
      </c>
      <c r="AN11" s="35">
        <f t="shared" si="1"/>
        <v>125</v>
      </c>
      <c r="AO11" s="1"/>
      <c r="AP11" s="139">
        <v>250</v>
      </c>
      <c r="AQ11" s="1"/>
      <c r="AR11" s="1"/>
      <c r="AS11" s="1"/>
      <c r="AT11" s="1"/>
      <c r="AU11" s="22"/>
    </row>
    <row r="12" spans="1:47" ht="30" customHeight="1" x14ac:dyDescent="0.35">
      <c r="A12" s="103"/>
      <c r="B12" s="103"/>
      <c r="C12" s="103"/>
      <c r="D12" s="103"/>
      <c r="E12" s="103"/>
      <c r="F12" s="103"/>
      <c r="G12" s="1"/>
      <c r="H12" s="1"/>
      <c r="I12" s="1"/>
      <c r="J12" s="1"/>
      <c r="K12" s="138">
        <v>100</v>
      </c>
      <c r="L12" s="145"/>
      <c r="M12" s="138">
        <f t="shared" si="0"/>
        <v>100</v>
      </c>
      <c r="N12" s="138">
        <f t="shared" si="0"/>
        <v>75</v>
      </c>
      <c r="O12" s="138">
        <f t="shared" si="0"/>
        <v>50</v>
      </c>
      <c r="P12" s="138">
        <f t="shared" si="0"/>
        <v>25</v>
      </c>
      <c r="Q12" s="138">
        <f t="shared" si="0"/>
        <v>0</v>
      </c>
      <c r="R12" s="35">
        <f t="shared" si="0"/>
        <v>-25</v>
      </c>
      <c r="S12" s="35">
        <f t="shared" si="0"/>
        <v>-50</v>
      </c>
      <c r="T12" s="35">
        <f t="shared" si="0"/>
        <v>-75</v>
      </c>
      <c r="U12" s="35">
        <f t="shared" si="0"/>
        <v>-100</v>
      </c>
      <c r="V12" s="35">
        <f t="shared" si="0"/>
        <v>-125</v>
      </c>
      <c r="W12" s="35">
        <f t="shared" si="0"/>
        <v>-150</v>
      </c>
      <c r="X12" s="1"/>
      <c r="Y12" s="1"/>
      <c r="Z12" s="1"/>
      <c r="AA12" s="1"/>
      <c r="AB12" s="138">
        <v>100</v>
      </c>
      <c r="AC12" s="145"/>
      <c r="AD12" s="138">
        <f t="shared" si="2"/>
        <v>100</v>
      </c>
      <c r="AE12" s="138">
        <f t="shared" si="1"/>
        <v>75</v>
      </c>
      <c r="AF12" s="138">
        <f t="shared" si="1"/>
        <v>50</v>
      </c>
      <c r="AG12" s="138">
        <f t="shared" si="1"/>
        <v>25</v>
      </c>
      <c r="AH12" s="138">
        <f t="shared" si="1"/>
        <v>0</v>
      </c>
      <c r="AI12" s="35">
        <f t="shared" si="1"/>
        <v>-25</v>
      </c>
      <c r="AJ12" s="35">
        <f t="shared" si="1"/>
        <v>-50</v>
      </c>
      <c r="AK12" s="35">
        <f t="shared" si="1"/>
        <v>-75</v>
      </c>
      <c r="AL12" s="35">
        <f t="shared" si="1"/>
        <v>-100</v>
      </c>
      <c r="AM12" s="35">
        <f t="shared" si="1"/>
        <v>-125</v>
      </c>
      <c r="AN12" s="35">
        <f t="shared" si="1"/>
        <v>-150</v>
      </c>
      <c r="AO12" s="1"/>
      <c r="AP12" s="147"/>
      <c r="AQ12" s="1"/>
      <c r="AR12" s="1"/>
      <c r="AS12" s="1"/>
      <c r="AT12" s="1"/>
      <c r="AU12" s="22"/>
    </row>
    <row r="13" spans="1:47" ht="30" customHeight="1" x14ac:dyDescent="0.35">
      <c r="A13" s="2"/>
      <c r="B13" s="1"/>
      <c r="C13" s="1"/>
      <c r="D13" s="1"/>
      <c r="E13" s="1"/>
      <c r="F13" s="1"/>
      <c r="G13" s="1"/>
      <c r="H13" s="1"/>
      <c r="I13" s="1"/>
      <c r="J13" s="1"/>
      <c r="K13" s="138">
        <v>75</v>
      </c>
      <c r="L13" s="145"/>
      <c r="M13" s="138">
        <f t="shared" si="0"/>
        <v>75</v>
      </c>
      <c r="N13" s="138">
        <f t="shared" si="0"/>
        <v>50</v>
      </c>
      <c r="O13" s="138">
        <f t="shared" si="0"/>
        <v>25</v>
      </c>
      <c r="P13" s="138">
        <f t="shared" si="0"/>
        <v>0</v>
      </c>
      <c r="Q13" s="138">
        <f t="shared" si="0"/>
        <v>-25</v>
      </c>
      <c r="R13" s="35">
        <f t="shared" si="0"/>
        <v>-50</v>
      </c>
      <c r="S13" s="35">
        <f t="shared" si="0"/>
        <v>-75</v>
      </c>
      <c r="T13" s="35">
        <f t="shared" si="0"/>
        <v>-100</v>
      </c>
      <c r="U13" s="35">
        <f t="shared" si="0"/>
        <v>-125</v>
      </c>
      <c r="V13" s="35">
        <f t="shared" si="0"/>
        <v>-150</v>
      </c>
      <c r="W13" s="35">
        <f t="shared" si="0"/>
        <v>-175</v>
      </c>
      <c r="X13" s="1"/>
      <c r="Y13" s="1"/>
      <c r="Z13" s="1"/>
      <c r="AA13" s="1"/>
      <c r="AB13" s="138">
        <v>75</v>
      </c>
      <c r="AC13" s="145"/>
      <c r="AD13" s="138">
        <f t="shared" ref="AD13:AN16" si="3">$K13-AD$18</f>
        <v>75</v>
      </c>
      <c r="AE13" s="138">
        <f t="shared" si="3"/>
        <v>50</v>
      </c>
      <c r="AF13" s="138">
        <f t="shared" si="3"/>
        <v>25</v>
      </c>
      <c r="AG13" s="138">
        <f t="shared" si="3"/>
        <v>0</v>
      </c>
      <c r="AH13" s="138">
        <f t="shared" si="3"/>
        <v>-25</v>
      </c>
      <c r="AI13" s="35">
        <f t="shared" si="3"/>
        <v>-50</v>
      </c>
      <c r="AJ13" s="35">
        <f t="shared" si="3"/>
        <v>-75</v>
      </c>
      <c r="AK13" s="35">
        <f t="shared" si="3"/>
        <v>-100</v>
      </c>
      <c r="AL13" s="35">
        <f t="shared" si="3"/>
        <v>-125</v>
      </c>
      <c r="AM13" s="35">
        <f t="shared" si="3"/>
        <v>-150</v>
      </c>
      <c r="AN13" s="35">
        <f t="shared" si="3"/>
        <v>-175</v>
      </c>
      <c r="AO13" s="1"/>
      <c r="AP13" s="1"/>
      <c r="AQ13" s="1"/>
      <c r="AR13" s="1"/>
      <c r="AS13" s="1"/>
      <c r="AT13" s="1"/>
      <c r="AU13" s="22"/>
    </row>
    <row r="14" spans="1:47" ht="30" customHeight="1" x14ac:dyDescent="0.5">
      <c r="A14" s="2"/>
      <c r="B14" s="115" t="s">
        <v>35</v>
      </c>
      <c r="C14" s="1"/>
      <c r="D14" s="1"/>
      <c r="E14" s="1"/>
      <c r="F14" s="103"/>
      <c r="G14" s="1"/>
      <c r="H14" s="1"/>
      <c r="I14" s="1"/>
      <c r="K14" s="138">
        <v>50</v>
      </c>
      <c r="L14" s="145"/>
      <c r="M14" s="138">
        <f t="shared" si="0"/>
        <v>50</v>
      </c>
      <c r="N14" s="138">
        <f t="shared" si="0"/>
        <v>25</v>
      </c>
      <c r="O14" s="138">
        <f t="shared" si="0"/>
        <v>0</v>
      </c>
      <c r="P14" s="138">
        <f t="shared" si="0"/>
        <v>-25</v>
      </c>
      <c r="Q14" s="138">
        <f t="shared" si="0"/>
        <v>-50</v>
      </c>
      <c r="R14" s="35">
        <f t="shared" si="0"/>
        <v>-75</v>
      </c>
      <c r="S14" s="35">
        <f t="shared" si="0"/>
        <v>-100</v>
      </c>
      <c r="T14" s="35">
        <f t="shared" si="0"/>
        <v>-125</v>
      </c>
      <c r="U14" s="35">
        <f t="shared" si="0"/>
        <v>-150</v>
      </c>
      <c r="V14" s="35">
        <f t="shared" si="0"/>
        <v>-175</v>
      </c>
      <c r="W14" s="35">
        <f t="shared" si="0"/>
        <v>-200</v>
      </c>
      <c r="X14" s="1"/>
      <c r="Y14" s="1"/>
      <c r="Z14" s="1"/>
      <c r="AA14" s="143"/>
      <c r="AB14" s="138">
        <v>50</v>
      </c>
      <c r="AC14" s="145"/>
      <c r="AD14" s="138">
        <f t="shared" si="3"/>
        <v>50</v>
      </c>
      <c r="AE14" s="138">
        <f t="shared" si="3"/>
        <v>25</v>
      </c>
      <c r="AF14" s="138">
        <f t="shared" si="3"/>
        <v>0</v>
      </c>
      <c r="AG14" s="138">
        <f t="shared" si="3"/>
        <v>-25</v>
      </c>
      <c r="AH14" s="138">
        <f t="shared" si="3"/>
        <v>-50</v>
      </c>
      <c r="AI14" s="35">
        <f t="shared" si="3"/>
        <v>-75</v>
      </c>
      <c r="AJ14" s="35">
        <f t="shared" si="3"/>
        <v>-100</v>
      </c>
      <c r="AK14" s="35">
        <f t="shared" si="3"/>
        <v>-125</v>
      </c>
      <c r="AL14" s="35">
        <f t="shared" si="3"/>
        <v>-150</v>
      </c>
      <c r="AM14" s="35">
        <f t="shared" si="3"/>
        <v>-175</v>
      </c>
      <c r="AN14" s="35">
        <f t="shared" si="3"/>
        <v>-200</v>
      </c>
      <c r="AO14" s="1"/>
      <c r="AP14" s="1"/>
      <c r="AQ14" s="1"/>
      <c r="AR14" s="1"/>
      <c r="AS14" s="1"/>
      <c r="AT14" s="1"/>
      <c r="AU14" s="22"/>
    </row>
    <row r="15" spans="1:47" ht="30" customHeight="1" thickBot="1" x14ac:dyDescent="0.4">
      <c r="A15" s="2"/>
      <c r="B15" s="1"/>
      <c r="C15" s="1"/>
      <c r="D15" s="1"/>
      <c r="E15" s="1"/>
      <c r="F15" s="1"/>
      <c r="G15" s="1"/>
      <c r="H15" s="1"/>
      <c r="I15" s="1"/>
      <c r="J15" s="1"/>
      <c r="K15" s="138">
        <v>25</v>
      </c>
      <c r="L15" s="145"/>
      <c r="M15" s="138">
        <f t="shared" si="0"/>
        <v>25</v>
      </c>
      <c r="N15" s="138">
        <f t="shared" si="0"/>
        <v>0</v>
      </c>
      <c r="O15" s="138">
        <f t="shared" si="0"/>
        <v>-25</v>
      </c>
      <c r="P15" s="138">
        <f t="shared" si="0"/>
        <v>-50</v>
      </c>
      <c r="Q15" s="138">
        <f t="shared" si="0"/>
        <v>-75</v>
      </c>
      <c r="R15" s="35">
        <f t="shared" si="0"/>
        <v>-100</v>
      </c>
      <c r="S15" s="35">
        <f t="shared" si="0"/>
        <v>-125</v>
      </c>
      <c r="T15" s="35">
        <f t="shared" si="0"/>
        <v>-150</v>
      </c>
      <c r="U15" s="35">
        <f t="shared" si="0"/>
        <v>-175</v>
      </c>
      <c r="V15" s="35">
        <f t="shared" si="0"/>
        <v>-200</v>
      </c>
      <c r="W15" s="35">
        <f t="shared" si="0"/>
        <v>-225</v>
      </c>
      <c r="X15" s="1"/>
      <c r="Y15" s="1"/>
      <c r="Z15" s="1"/>
      <c r="AA15" s="1"/>
      <c r="AB15" s="138">
        <v>25</v>
      </c>
      <c r="AC15" s="145"/>
      <c r="AD15" s="138">
        <f t="shared" si="3"/>
        <v>25</v>
      </c>
      <c r="AE15" s="138">
        <f t="shared" si="3"/>
        <v>0</v>
      </c>
      <c r="AF15" s="138">
        <f t="shared" si="3"/>
        <v>-25</v>
      </c>
      <c r="AG15" s="138">
        <f t="shared" si="3"/>
        <v>-50</v>
      </c>
      <c r="AH15" s="138">
        <f t="shared" si="3"/>
        <v>-75</v>
      </c>
      <c r="AI15" s="35">
        <f t="shared" si="3"/>
        <v>-100</v>
      </c>
      <c r="AJ15" s="35">
        <f t="shared" si="3"/>
        <v>-125</v>
      </c>
      <c r="AK15" s="35">
        <f t="shared" si="3"/>
        <v>-150</v>
      </c>
      <c r="AL15" s="35">
        <f t="shared" si="3"/>
        <v>-175</v>
      </c>
      <c r="AM15" s="35">
        <f t="shared" si="3"/>
        <v>-200</v>
      </c>
      <c r="AN15" s="35">
        <f t="shared" si="3"/>
        <v>-225</v>
      </c>
      <c r="AO15" s="1"/>
      <c r="AP15" s="1"/>
      <c r="AQ15" s="1"/>
      <c r="AR15" s="1"/>
      <c r="AS15" s="1"/>
      <c r="AT15" s="1"/>
      <c r="AU15" s="22"/>
    </row>
    <row r="16" spans="1:47" ht="30" customHeight="1" thickBot="1" x14ac:dyDescent="0.4">
      <c r="A16" s="2"/>
      <c r="B16" s="160"/>
      <c r="C16" s="161" t="s">
        <v>343</v>
      </c>
      <c r="D16" s="160"/>
      <c r="E16" s="162" t="s">
        <v>73</v>
      </c>
      <c r="F16" s="1"/>
      <c r="G16" s="1"/>
      <c r="H16" s="1"/>
      <c r="I16" s="1"/>
      <c r="J16" s="1"/>
      <c r="K16" s="138">
        <v>0</v>
      </c>
      <c r="L16" s="145"/>
      <c r="M16" s="138">
        <f t="shared" si="0"/>
        <v>0</v>
      </c>
      <c r="N16" s="138">
        <f t="shared" si="0"/>
        <v>-25</v>
      </c>
      <c r="O16" s="138">
        <f t="shared" si="0"/>
        <v>-50</v>
      </c>
      <c r="P16" s="138">
        <f t="shared" si="0"/>
        <v>-75</v>
      </c>
      <c r="Q16" s="138">
        <f t="shared" si="0"/>
        <v>-100</v>
      </c>
      <c r="R16" s="35">
        <f t="shared" si="0"/>
        <v>-125</v>
      </c>
      <c r="S16" s="35">
        <f t="shared" si="0"/>
        <v>-150</v>
      </c>
      <c r="T16" s="35">
        <f t="shared" si="0"/>
        <v>-175</v>
      </c>
      <c r="U16" s="35">
        <f t="shared" si="0"/>
        <v>-200</v>
      </c>
      <c r="V16" s="35">
        <f t="shared" si="0"/>
        <v>-225</v>
      </c>
      <c r="W16" s="35">
        <f t="shared" si="0"/>
        <v>-250</v>
      </c>
      <c r="X16" s="1"/>
      <c r="Y16" s="1"/>
      <c r="Z16" s="1"/>
      <c r="AA16" s="1"/>
      <c r="AB16" s="138">
        <v>0</v>
      </c>
      <c r="AC16" s="145"/>
      <c r="AD16" s="138">
        <f t="shared" si="3"/>
        <v>0</v>
      </c>
      <c r="AE16" s="138">
        <f t="shared" si="3"/>
        <v>-25</v>
      </c>
      <c r="AF16" s="138">
        <f t="shared" si="3"/>
        <v>-50</v>
      </c>
      <c r="AG16" s="138">
        <f t="shared" si="3"/>
        <v>-75</v>
      </c>
      <c r="AH16" s="138">
        <f t="shared" si="3"/>
        <v>-100</v>
      </c>
      <c r="AI16" s="35">
        <f t="shared" si="3"/>
        <v>-125</v>
      </c>
      <c r="AJ16" s="35">
        <f t="shared" si="3"/>
        <v>-150</v>
      </c>
      <c r="AK16" s="35">
        <f t="shared" si="3"/>
        <v>-175</v>
      </c>
      <c r="AL16" s="35">
        <f t="shared" si="3"/>
        <v>-200</v>
      </c>
      <c r="AM16" s="35">
        <f t="shared" si="3"/>
        <v>-225</v>
      </c>
      <c r="AN16" s="35">
        <f t="shared" si="3"/>
        <v>-250</v>
      </c>
      <c r="AO16" s="1"/>
      <c r="AP16" s="1"/>
      <c r="AQ16" s="1"/>
      <c r="AR16" s="1"/>
      <c r="AS16" s="1"/>
      <c r="AT16" s="1"/>
      <c r="AU16" s="22"/>
    </row>
    <row r="17" spans="1:47" ht="12" customHeight="1" thickBot="1" x14ac:dyDescent="0.4">
      <c r="A17" s="2"/>
      <c r="B17" s="1"/>
      <c r="C17" s="1"/>
      <c r="D17" s="1"/>
      <c r="F17" s="1"/>
      <c r="G17" s="1"/>
      <c r="H17" s="1"/>
      <c r="I17" s="1"/>
      <c r="J17" s="1"/>
      <c r="K17" s="145"/>
      <c r="L17" s="145"/>
      <c r="M17" s="145"/>
      <c r="N17" s="145"/>
      <c r="O17" s="145"/>
      <c r="P17" s="145"/>
      <c r="Q17" s="145"/>
      <c r="R17" s="26"/>
      <c r="S17" s="26"/>
      <c r="T17" s="26"/>
      <c r="U17" s="26"/>
      <c r="V17" s="26"/>
      <c r="W17" s="26"/>
      <c r="X17" s="1"/>
      <c r="Y17" s="1"/>
      <c r="Z17" s="1"/>
      <c r="AA17" s="1"/>
      <c r="AB17" s="145"/>
      <c r="AC17" s="145"/>
      <c r="AD17" s="145"/>
      <c r="AE17" s="145"/>
      <c r="AF17" s="145"/>
      <c r="AG17" s="145"/>
      <c r="AH17" s="145"/>
      <c r="AI17" s="26"/>
      <c r="AJ17" s="26"/>
      <c r="AK17" s="26"/>
      <c r="AL17" s="26"/>
      <c r="AM17" s="26"/>
      <c r="AN17" s="26"/>
      <c r="AO17" s="1"/>
      <c r="AP17" s="1"/>
      <c r="AQ17" s="1"/>
      <c r="AR17" s="1"/>
      <c r="AS17" s="1"/>
      <c r="AT17" s="1"/>
      <c r="AU17" s="22"/>
    </row>
    <row r="18" spans="1:47" ht="30" customHeight="1" thickBot="1" x14ac:dyDescent="0.4">
      <c r="A18" s="2"/>
      <c r="B18" s="160"/>
      <c r="C18" s="161" t="s">
        <v>34</v>
      </c>
      <c r="D18" s="160"/>
      <c r="E18" s="165" t="s">
        <v>54</v>
      </c>
      <c r="F18" s="1"/>
      <c r="G18" s="1"/>
      <c r="H18" s="1"/>
      <c r="I18" s="1"/>
      <c r="J18" s="1"/>
      <c r="K18" s="145"/>
      <c r="L18" s="145"/>
      <c r="M18" s="138">
        <v>0</v>
      </c>
      <c r="N18" s="138">
        <v>25</v>
      </c>
      <c r="O18" s="138">
        <v>50</v>
      </c>
      <c r="P18" s="138">
        <v>75</v>
      </c>
      <c r="Q18" s="138">
        <v>100</v>
      </c>
      <c r="R18" s="35">
        <v>125</v>
      </c>
      <c r="S18" s="35">
        <v>150</v>
      </c>
      <c r="T18" s="35">
        <v>175</v>
      </c>
      <c r="U18" s="35">
        <v>200</v>
      </c>
      <c r="V18" s="35">
        <v>225</v>
      </c>
      <c r="W18" s="35">
        <v>250</v>
      </c>
      <c r="X18" s="144" t="s">
        <v>427</v>
      </c>
      <c r="Y18" s="144"/>
      <c r="Z18" s="1"/>
      <c r="AA18" s="1"/>
      <c r="AB18" s="1"/>
      <c r="AC18" s="145"/>
      <c r="AD18" s="138">
        <v>0</v>
      </c>
      <c r="AE18" s="138">
        <v>25</v>
      </c>
      <c r="AF18" s="138">
        <v>50</v>
      </c>
      <c r="AG18" s="138">
        <v>75</v>
      </c>
      <c r="AH18" s="138">
        <v>100</v>
      </c>
      <c r="AI18" s="35">
        <v>125</v>
      </c>
      <c r="AJ18" s="35">
        <v>150</v>
      </c>
      <c r="AK18" s="35">
        <v>175</v>
      </c>
      <c r="AL18" s="35">
        <v>200</v>
      </c>
      <c r="AM18" s="35">
        <v>225</v>
      </c>
      <c r="AN18" s="35">
        <v>250</v>
      </c>
      <c r="AO18" s="1"/>
      <c r="AP18" s="144" t="s">
        <v>427</v>
      </c>
      <c r="AQ18" s="1"/>
      <c r="AR18" s="1"/>
      <c r="AS18" s="1"/>
      <c r="AT18" s="1"/>
      <c r="AU18" s="22"/>
    </row>
    <row r="19" spans="1:47" ht="16" customHeight="1" thickBot="1" x14ac:dyDescent="0.4">
      <c r="A19" s="1"/>
      <c r="B19" s="1"/>
      <c r="C19" s="1"/>
      <c r="D19" s="1"/>
      <c r="E19" s="1"/>
      <c r="F19" s="1"/>
      <c r="G19" s="1"/>
      <c r="H19" s="1"/>
      <c r="I19" s="1"/>
      <c r="J19" s="1"/>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
      <c r="AR19" s="1"/>
      <c r="AS19" s="1"/>
      <c r="AT19" s="1"/>
      <c r="AU19" s="22"/>
    </row>
    <row r="20" spans="1:47" ht="30" customHeight="1" thickBot="1" x14ac:dyDescent="0.4">
      <c r="A20" s="2"/>
      <c r="B20" s="160"/>
      <c r="C20" s="161" t="s">
        <v>415</v>
      </c>
      <c r="D20" s="160"/>
      <c r="E20" s="164" t="str">
        <f>VLOOKUP($E$18,'3a. Treatment Options'!$C$6:$J$14,2,FALSE)</f>
        <v>S6: Opportunity Investment</v>
      </c>
      <c r="F20" s="1"/>
      <c r="G20" s="1"/>
      <c r="H20" s="1"/>
      <c r="I20" s="1"/>
      <c r="J20" s="1"/>
      <c r="K20" s="26"/>
      <c r="L20" s="26"/>
      <c r="M20" s="146" t="s">
        <v>557</v>
      </c>
      <c r="N20" s="34"/>
      <c r="P20" s="335" t="s">
        <v>471</v>
      </c>
      <c r="Q20" s="26"/>
      <c r="R20" s="26"/>
      <c r="S20" s="26"/>
      <c r="U20" s="142" t="s">
        <v>472</v>
      </c>
      <c r="V20" s="26"/>
      <c r="W20" s="26"/>
      <c r="X20" s="1"/>
      <c r="Y20" s="1"/>
      <c r="Z20" s="1"/>
      <c r="AA20" s="1"/>
      <c r="AB20" s="26"/>
      <c r="AC20" s="26"/>
      <c r="AD20" s="146" t="s">
        <v>557</v>
      </c>
      <c r="AE20" s="34"/>
      <c r="AF20" s="35"/>
      <c r="AG20" s="334" t="s">
        <v>471</v>
      </c>
      <c r="AI20" s="1"/>
      <c r="AJ20" s="1"/>
      <c r="AL20" s="142" t="s">
        <v>472</v>
      </c>
      <c r="AM20" s="1"/>
      <c r="AN20" s="1"/>
      <c r="AO20" s="1"/>
      <c r="AP20" s="1"/>
      <c r="AQ20" s="1"/>
      <c r="AR20" s="1"/>
      <c r="AS20" s="1"/>
      <c r="AT20" s="1"/>
      <c r="AU20" s="22"/>
    </row>
    <row r="21" spans="1:47" ht="30" customHeight="1" thickBot="1" x14ac:dyDescent="0.4">
      <c r="A21" s="2"/>
      <c r="B21" s="160"/>
      <c r="C21" s="161" t="s">
        <v>112</v>
      </c>
      <c r="D21" s="160"/>
      <c r="E21" s="164" t="str">
        <f>VLOOKUP($E$18,'3a. Treatment Options'!$C$6:$J$14,3,FALSE)</f>
        <v>Reconnect 
value</v>
      </c>
      <c r="F21" s="1"/>
      <c r="G21" s="1"/>
      <c r="H21" s="1"/>
      <c r="I21" s="1"/>
      <c r="J21" s="1"/>
      <c r="K21" s="26"/>
      <c r="L21" s="26"/>
      <c r="M21" s="26"/>
      <c r="N21" s="26"/>
      <c r="O21" s="26"/>
      <c r="P21" s="26"/>
      <c r="Q21" s="26"/>
      <c r="R21" s="26"/>
      <c r="S21" s="26"/>
      <c r="T21" s="26"/>
      <c r="U21" s="26"/>
      <c r="V21" s="26"/>
      <c r="W21" s="26"/>
      <c r="X21" s="1"/>
      <c r="Y21" s="1"/>
      <c r="Z21" s="1"/>
      <c r="AA21" s="1"/>
      <c r="AB21" s="26"/>
      <c r="AC21" s="26"/>
      <c r="AD21" s="26"/>
      <c r="AE21" s="26"/>
      <c r="AF21" s="26"/>
      <c r="AG21" s="334" t="s">
        <v>558</v>
      </c>
      <c r="AH21" s="1"/>
      <c r="AI21" s="1"/>
      <c r="AJ21" s="1"/>
      <c r="AK21" s="1"/>
      <c r="AL21" s="1"/>
      <c r="AM21" s="1"/>
      <c r="AN21" s="1"/>
      <c r="AO21" s="1"/>
      <c r="AP21" s="1"/>
      <c r="AQ21" s="1"/>
      <c r="AR21" s="1"/>
      <c r="AS21" s="1"/>
      <c r="AT21" s="1"/>
      <c r="AU21" s="22"/>
    </row>
    <row r="22" spans="1:47" ht="30" customHeight="1" thickBot="1" x14ac:dyDescent="0.4">
      <c r="A22" s="2"/>
      <c r="B22" s="160"/>
      <c r="C22" s="161" t="s">
        <v>399</v>
      </c>
      <c r="D22" s="160"/>
      <c r="E22" s="164" t="str">
        <f>VLOOKUP($E$18,'3a. Treatment Options'!$C$6:$J$14,4,FALSE)</f>
        <v>"The Missing Link"</v>
      </c>
      <c r="F22" s="1"/>
      <c r="G22" s="1"/>
      <c r="H22" s="1"/>
      <c r="I22" s="1"/>
      <c r="J22" s="1"/>
      <c r="K22" s="26"/>
      <c r="L22" s="26"/>
      <c r="M22" s="26"/>
      <c r="N22" s="26"/>
      <c r="O22" s="26"/>
      <c r="P22" s="26"/>
      <c r="Q22" s="26"/>
      <c r="R22" s="26"/>
      <c r="S22" s="26"/>
      <c r="T22" s="26"/>
      <c r="U22" s="26"/>
      <c r="V22" s="26"/>
      <c r="W22" s="26"/>
      <c r="X22" s="1"/>
      <c r="Y22" s="1"/>
      <c r="Z22" s="1"/>
      <c r="AA22" s="1"/>
      <c r="AB22" s="1"/>
      <c r="AC22" s="1"/>
      <c r="AD22" s="1"/>
      <c r="AE22" s="1"/>
      <c r="AF22" s="1"/>
      <c r="AG22" s="1"/>
      <c r="AH22" s="1"/>
      <c r="AI22" s="1"/>
      <c r="AJ22" s="1"/>
      <c r="AK22" s="1"/>
      <c r="AL22" s="1"/>
      <c r="AM22" s="1"/>
      <c r="AN22" s="1"/>
      <c r="AO22" s="1"/>
      <c r="AP22" s="1"/>
      <c r="AQ22" s="1"/>
      <c r="AR22" s="1"/>
      <c r="AS22" s="1"/>
      <c r="AT22" s="1"/>
      <c r="AU22" s="22"/>
    </row>
    <row r="23" spans="1:47" ht="30" customHeight="1" thickBot="1" x14ac:dyDescent="0.4">
      <c r="A23" s="2"/>
      <c r="B23" s="160"/>
      <c r="C23" s="161" t="s">
        <v>406</v>
      </c>
      <c r="D23" s="160"/>
      <c r="E23" s="164" t="str">
        <f>VLOOKUP($E$18,'3a. Treatment Options'!$C$6:$J$14,5,FALSE)</f>
        <v>Davidson St, Barry's Weir</v>
      </c>
      <c r="F23" s="1"/>
      <c r="G23" s="1"/>
      <c r="H23" s="1"/>
      <c r="I23" s="1"/>
      <c r="J23" s="1"/>
      <c r="K23" s="26"/>
      <c r="L23" s="26"/>
      <c r="M23" s="26"/>
      <c r="N23" s="26"/>
      <c r="O23" s="26"/>
      <c r="P23" s="26"/>
      <c r="Q23" s="26"/>
      <c r="R23" s="26"/>
      <c r="S23" s="26"/>
      <c r="T23" s="26"/>
      <c r="U23" s="26"/>
      <c r="V23" s="26"/>
      <c r="W23" s="26"/>
      <c r="X23" s="1"/>
      <c r="Y23" s="1"/>
      <c r="Z23" s="1"/>
      <c r="AA23" s="1"/>
      <c r="AB23" s="1"/>
      <c r="AC23" s="1"/>
      <c r="AD23" s="1"/>
      <c r="AE23" s="1"/>
      <c r="AF23" s="1"/>
      <c r="AG23" s="1"/>
      <c r="AH23" s="1"/>
      <c r="AI23" s="1"/>
      <c r="AJ23" s="1"/>
      <c r="AK23" s="1"/>
      <c r="AL23" s="1"/>
      <c r="AM23" s="1"/>
      <c r="AN23" s="1"/>
      <c r="AO23" s="1"/>
      <c r="AP23" s="1"/>
      <c r="AQ23" s="1"/>
      <c r="AR23" s="1"/>
      <c r="AS23" s="1"/>
      <c r="AT23" s="1"/>
      <c r="AU23" s="22"/>
    </row>
    <row r="24" spans="1:47" ht="30" customHeight="1" thickBot="1" x14ac:dyDescent="0.55000000000000004">
      <c r="A24" s="2"/>
      <c r="B24" s="160"/>
      <c r="C24" s="161" t="s">
        <v>294</v>
      </c>
      <c r="D24" s="160"/>
      <c r="E24" s="164" t="str">
        <f>VLOOKUP($E$18,'3a. Treatment Options'!$C$6:$J$14,6,FALSE)</f>
        <v>Projects that catalyse value improvement</v>
      </c>
      <c r="F24" s="1"/>
      <c r="G24" s="1"/>
      <c r="H24" s="1"/>
      <c r="I24" s="1"/>
      <c r="J24" s="1"/>
      <c r="K24" s="26"/>
      <c r="L24" s="26"/>
      <c r="M24" s="114" t="s">
        <v>545</v>
      </c>
      <c r="N24" s="26"/>
      <c r="O24" s="26"/>
      <c r="P24" s="26"/>
      <c r="Q24" s="26"/>
      <c r="R24" s="26"/>
      <c r="S24" s="26"/>
      <c r="T24" s="26"/>
      <c r="U24" s="26"/>
      <c r="W24" s="26"/>
      <c r="X24" s="1"/>
      <c r="Y24" s="1"/>
      <c r="Z24" s="1"/>
      <c r="AA24" s="1"/>
      <c r="AB24" s="1"/>
      <c r="AC24" s="1"/>
      <c r="AD24" s="1"/>
      <c r="AE24" s="1"/>
      <c r="AF24" s="1"/>
      <c r="AG24" s="1"/>
      <c r="AH24" s="1"/>
      <c r="AI24" s="1"/>
      <c r="AJ24" s="1"/>
      <c r="AK24" s="1"/>
      <c r="AL24" s="1"/>
      <c r="AM24" s="1"/>
      <c r="AN24" s="1"/>
      <c r="AO24" s="1"/>
      <c r="AP24" s="1"/>
      <c r="AQ24" s="1"/>
      <c r="AR24" s="1"/>
      <c r="AS24" s="1"/>
      <c r="AT24" s="1"/>
      <c r="AU24" s="22"/>
    </row>
    <row r="25" spans="1:47" ht="30" customHeight="1" thickBot="1" x14ac:dyDescent="0.55000000000000004">
      <c r="A25" s="2"/>
      <c r="B25" s="160"/>
      <c r="C25" s="161" t="s">
        <v>47</v>
      </c>
      <c r="D25" s="160"/>
      <c r="E25" s="164" t="str">
        <f>VLOOKUP($E$18,'3a. Treatment Options'!$C$6:$J$14,7,FALSE)</f>
        <v>Redirect offset investment here</v>
      </c>
      <c r="F25" s="1"/>
      <c r="G25" s="1"/>
      <c r="H25" s="1"/>
      <c r="I25" s="1"/>
      <c r="J25" s="1"/>
      <c r="K25" s="26"/>
      <c r="L25" s="26"/>
      <c r="M25" s="114" t="s">
        <v>546</v>
      </c>
      <c r="N25" s="26"/>
      <c r="O25" s="26"/>
      <c r="P25" s="26"/>
      <c r="Q25" s="26"/>
      <c r="R25" s="26"/>
      <c r="S25" s="26"/>
      <c r="T25" s="26"/>
      <c r="U25" s="26"/>
      <c r="V25" s="26"/>
      <c r="W25" s="26"/>
      <c r="X25" s="1"/>
      <c r="Y25" s="1"/>
      <c r="Z25" s="1"/>
      <c r="AA25" s="1"/>
      <c r="AB25" s="1"/>
      <c r="AC25" s="1"/>
      <c r="AD25" s="1"/>
      <c r="AE25" s="1"/>
      <c r="AF25" s="1"/>
      <c r="AG25" s="1"/>
      <c r="AH25" s="1"/>
      <c r="AI25" s="1"/>
      <c r="AJ25" s="1"/>
      <c r="AK25" s="1"/>
      <c r="AL25" s="1"/>
      <c r="AM25" s="1"/>
      <c r="AN25" s="1"/>
      <c r="AO25" s="1"/>
      <c r="AP25" s="1"/>
      <c r="AQ25" s="1"/>
      <c r="AR25" s="1"/>
      <c r="AS25" s="1"/>
      <c r="AT25" s="1"/>
      <c r="AU25" s="22"/>
    </row>
    <row r="26" spans="1:47" ht="30" customHeight="1" thickBot="1" x14ac:dyDescent="0.4">
      <c r="A26" s="2"/>
      <c r="B26" s="160"/>
      <c r="C26" s="161" t="s">
        <v>41</v>
      </c>
      <c r="D26" s="160"/>
      <c r="E26" s="164" t="str">
        <f>VLOOKUP($E$18,'3a. Treatment Options'!$C$6:$J$14,8,FALSE)</f>
        <v>Catalysts 
enhance waterway value</v>
      </c>
      <c r="F26" s="1"/>
      <c r="G26" s="1"/>
      <c r="H26" s="1"/>
      <c r="I26" s="1"/>
      <c r="J26" s="1"/>
      <c r="K26" s="26"/>
      <c r="L26" s="26"/>
      <c r="M26" s="26"/>
      <c r="N26" s="26"/>
      <c r="O26" s="26"/>
      <c r="P26" s="26"/>
      <c r="Q26" s="26"/>
      <c r="R26" s="26"/>
      <c r="S26" s="26"/>
      <c r="T26" s="26"/>
      <c r="U26" s="26"/>
      <c r="V26" s="26"/>
      <c r="W26" s="26"/>
      <c r="X26" s="1"/>
      <c r="Y26" s="1"/>
      <c r="Z26" s="1"/>
      <c r="AA26" s="1"/>
      <c r="AB26" s="1"/>
      <c r="AC26" s="1"/>
      <c r="AD26" s="1"/>
      <c r="AE26" s="1"/>
      <c r="AF26" s="1"/>
      <c r="AG26" s="1"/>
      <c r="AH26" s="1"/>
      <c r="AI26" s="1"/>
      <c r="AJ26" s="1"/>
      <c r="AK26" s="1"/>
      <c r="AL26" s="1"/>
      <c r="AM26" s="1"/>
      <c r="AN26" s="1"/>
      <c r="AO26" s="1"/>
      <c r="AP26" s="1"/>
      <c r="AQ26" s="1"/>
      <c r="AR26" s="1"/>
      <c r="AS26" s="1"/>
      <c r="AT26" s="1"/>
      <c r="AU26" s="22"/>
    </row>
    <row r="27" spans="1:47" ht="30" customHeight="1" x14ac:dyDescent="0.35">
      <c r="A27" s="2"/>
      <c r="B27" s="1"/>
      <c r="C27" s="1"/>
      <c r="D27" s="1"/>
      <c r="E27" s="102" t="s">
        <v>420</v>
      </c>
      <c r="F27" s="1"/>
      <c r="G27" s="1"/>
      <c r="H27" s="1"/>
      <c r="I27" s="1"/>
      <c r="J27" s="1"/>
      <c r="K27" s="26"/>
      <c r="L27" s="26"/>
      <c r="M27" s="26"/>
      <c r="N27" s="26"/>
      <c r="O27" s="26"/>
      <c r="P27" s="26"/>
      <c r="Q27" s="26"/>
      <c r="R27" s="26"/>
      <c r="S27" s="26"/>
      <c r="T27" s="26"/>
      <c r="U27" s="26"/>
      <c r="V27" s="26"/>
      <c r="W27" s="26"/>
      <c r="X27" s="1"/>
      <c r="Y27" s="1"/>
      <c r="Z27" s="1"/>
      <c r="AA27" s="1"/>
      <c r="AB27" s="1"/>
      <c r="AC27" s="1"/>
      <c r="AD27" s="1"/>
      <c r="AE27" s="1"/>
      <c r="AF27" s="1"/>
      <c r="AG27" s="1"/>
      <c r="AH27" s="1"/>
      <c r="AI27" s="1"/>
      <c r="AJ27" s="1"/>
      <c r="AK27" s="1"/>
      <c r="AL27" s="1"/>
      <c r="AM27" s="1"/>
      <c r="AN27" s="1"/>
      <c r="AO27" s="1"/>
      <c r="AP27" s="1"/>
      <c r="AQ27" s="1"/>
      <c r="AR27" s="1"/>
      <c r="AS27" s="1"/>
      <c r="AT27" s="1"/>
      <c r="AU27" s="22"/>
    </row>
    <row r="28" spans="1:47" ht="40" customHeight="1" x14ac:dyDescent="0.35">
      <c r="A28" s="2"/>
      <c r="B28" s="105" t="s">
        <v>395</v>
      </c>
      <c r="C28" s="1"/>
      <c r="D28" s="1"/>
      <c r="E28" s="1"/>
      <c r="F28" s="1"/>
      <c r="G28" s="1"/>
      <c r="H28" s="1"/>
      <c r="I28" s="1"/>
      <c r="J28" s="1"/>
      <c r="K28" s="26"/>
      <c r="L28" s="26"/>
      <c r="M28" s="26"/>
      <c r="N28" s="26"/>
      <c r="O28" s="26"/>
      <c r="P28" s="26"/>
      <c r="Q28" s="26"/>
      <c r="R28" s="26"/>
      <c r="S28" s="26"/>
      <c r="T28" s="26"/>
      <c r="U28" s="26"/>
      <c r="V28" s="26"/>
      <c r="W28" s="26"/>
      <c r="X28" s="1"/>
      <c r="Y28" s="1"/>
      <c r="Z28" s="1"/>
      <c r="AA28" s="1"/>
      <c r="AB28" s="1"/>
      <c r="AC28" s="1"/>
      <c r="AD28" s="1"/>
      <c r="AE28" s="1"/>
      <c r="AF28" s="1"/>
      <c r="AG28" s="1"/>
      <c r="AH28" s="1"/>
      <c r="AI28" s="1"/>
      <c r="AJ28" s="1"/>
      <c r="AK28" s="1"/>
      <c r="AL28" s="1"/>
      <c r="AM28" s="1"/>
      <c r="AN28" s="1"/>
      <c r="AO28" s="1"/>
      <c r="AP28" s="121"/>
      <c r="AQ28" s="121"/>
      <c r="AR28" s="1"/>
      <c r="AS28" s="1"/>
      <c r="AT28" s="1"/>
      <c r="AU28" s="22"/>
    </row>
    <row r="29" spans="1:47" ht="9" customHeight="1" x14ac:dyDescent="0.3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row>
    <row r="30" spans="1:47" ht="40" customHeight="1" x14ac:dyDescent="0.35"/>
    <row r="31" spans="1:47" ht="30" customHeight="1" x14ac:dyDescent="0.35"/>
    <row r="32" spans="1:47" ht="30" customHeight="1" x14ac:dyDescent="0.35"/>
    <row r="33" ht="30" customHeight="1" x14ac:dyDescent="0.35"/>
    <row r="34" ht="30" customHeight="1" x14ac:dyDescent="0.35"/>
    <row r="35" ht="30" customHeight="1" x14ac:dyDescent="0.35"/>
    <row r="36" ht="30" customHeight="1" x14ac:dyDescent="0.35"/>
    <row r="37" ht="30" customHeight="1" x14ac:dyDescent="0.35"/>
    <row r="38" ht="30" customHeight="1" x14ac:dyDescent="0.35"/>
    <row r="39" ht="30" customHeight="1" x14ac:dyDescent="0.35"/>
  </sheetData>
  <phoneticPr fontId="89" type="noConversion"/>
  <conditionalFormatting sqref="K6:L17">
    <cfRule type="colorScale" priority="112">
      <colorScale>
        <cfvo type="num" val="0"/>
        <cfvo type="num" val="250"/>
        <color theme="1"/>
        <color rgb="FF00FA00"/>
      </colorScale>
    </cfRule>
  </conditionalFormatting>
  <conditionalFormatting sqref="M18:W18">
    <cfRule type="colorScale" priority="111">
      <colorScale>
        <cfvo type="num" val="0"/>
        <cfvo type="num" val="250"/>
        <color theme="1"/>
        <color rgb="FFFA0000"/>
      </colorScale>
    </cfRule>
  </conditionalFormatting>
  <conditionalFormatting sqref="M6:M17">
    <cfRule type="colorScale" priority="110">
      <colorScale>
        <cfvo type="percent" val="0"/>
        <cfvo type="percent" val="100"/>
        <color theme="1"/>
        <color rgb="FF00FA00"/>
      </colorScale>
    </cfRule>
  </conditionalFormatting>
  <conditionalFormatting sqref="N6:N17">
    <cfRule type="colorScale" priority="109">
      <colorScale>
        <cfvo type="percent" val="0"/>
        <cfvo type="percent" val="100"/>
        <color rgb="FF190000"/>
        <color rgb="FF19FA00"/>
      </colorScale>
    </cfRule>
  </conditionalFormatting>
  <conditionalFormatting sqref="O6:O17">
    <cfRule type="colorScale" priority="108">
      <colorScale>
        <cfvo type="percent" val="0"/>
        <cfvo type="percent" val="100"/>
        <color rgb="FF320000"/>
        <color rgb="FF32FA00"/>
      </colorScale>
    </cfRule>
  </conditionalFormatting>
  <conditionalFormatting sqref="P6:P17">
    <cfRule type="colorScale" priority="107">
      <colorScale>
        <cfvo type="percent" val="0"/>
        <cfvo type="percent" val="100"/>
        <color rgb="FF4B0000"/>
        <color rgb="FF4BFA00"/>
      </colorScale>
    </cfRule>
  </conditionalFormatting>
  <conditionalFormatting sqref="Q6:Q17">
    <cfRule type="colorScale" priority="106">
      <colorScale>
        <cfvo type="percent" val="0"/>
        <cfvo type="percent" val="100"/>
        <color rgb="FF640000"/>
        <color rgb="FF64FA00"/>
      </colorScale>
    </cfRule>
  </conditionalFormatting>
  <conditionalFormatting sqref="R6:R17">
    <cfRule type="colorScale" priority="105">
      <colorScale>
        <cfvo type="percent" val="0"/>
        <cfvo type="percent" val="100"/>
        <color rgb="FF7D0000"/>
        <color rgb="FF7DFA00"/>
      </colorScale>
    </cfRule>
  </conditionalFormatting>
  <conditionalFormatting sqref="S6:S17">
    <cfRule type="colorScale" priority="104">
      <colorScale>
        <cfvo type="percent" val="0"/>
        <cfvo type="percent" val="100"/>
        <color rgb="FF960000"/>
        <color rgb="FF96FA00"/>
      </colorScale>
    </cfRule>
  </conditionalFormatting>
  <conditionalFormatting sqref="T6:T17">
    <cfRule type="colorScale" priority="103">
      <colorScale>
        <cfvo type="percent" val="0"/>
        <cfvo type="percent" val="100"/>
        <color rgb="FFAF0000"/>
        <color rgb="FFAFFA00"/>
      </colorScale>
    </cfRule>
  </conditionalFormatting>
  <conditionalFormatting sqref="U6:U17">
    <cfRule type="colorScale" priority="102">
      <colorScale>
        <cfvo type="percent" val="0"/>
        <cfvo type="percent" val="100"/>
        <color rgb="FFC80000"/>
        <color rgb="FFC8FA00"/>
      </colorScale>
    </cfRule>
  </conditionalFormatting>
  <conditionalFormatting sqref="V6:V17">
    <cfRule type="colorScale" priority="101">
      <colorScale>
        <cfvo type="percent" val="0"/>
        <cfvo type="percent" val="100"/>
        <color rgb="FFE10000"/>
        <color rgb="FFE1FA00"/>
      </colorScale>
    </cfRule>
  </conditionalFormatting>
  <conditionalFormatting sqref="W6:W17">
    <cfRule type="colorScale" priority="100">
      <colorScale>
        <cfvo type="percent" val="0"/>
        <cfvo type="percent" val="100"/>
        <color rgb="FFFA0000"/>
        <color rgb="FFFAFA00"/>
      </colorScale>
    </cfRule>
  </conditionalFormatting>
  <conditionalFormatting sqref="AB6:AC17">
    <cfRule type="colorScale" priority="33">
      <colorScale>
        <cfvo type="num" val="0"/>
        <cfvo type="num" val="250"/>
        <color theme="1"/>
        <color rgb="FF00FA00"/>
      </colorScale>
    </cfRule>
  </conditionalFormatting>
  <conditionalFormatting sqref="AD18:AN18">
    <cfRule type="colorScale" priority="32">
      <colorScale>
        <cfvo type="num" val="0"/>
        <cfvo type="num" val="250"/>
        <color theme="1"/>
        <color rgb="FFFA0000"/>
      </colorScale>
    </cfRule>
  </conditionalFormatting>
  <conditionalFormatting sqref="AD12:AD17">
    <cfRule type="colorScale" priority="31">
      <colorScale>
        <cfvo type="percent" val="0"/>
        <cfvo type="percent" val="100"/>
        <color theme="1"/>
        <color rgb="FF006400"/>
      </colorScale>
    </cfRule>
  </conditionalFormatting>
  <conditionalFormatting sqref="AE12:AE17">
    <cfRule type="colorScale" priority="30">
      <colorScale>
        <cfvo type="percent" val="0"/>
        <cfvo type="percent" val="100"/>
        <color rgb="FF190000"/>
        <color rgb="FF196400"/>
      </colorScale>
    </cfRule>
  </conditionalFormatting>
  <conditionalFormatting sqref="AF12:AF17">
    <cfRule type="colorScale" priority="29">
      <colorScale>
        <cfvo type="percent" val="0"/>
        <cfvo type="percent" val="100"/>
        <color rgb="FF320000"/>
        <color rgb="FF326400"/>
      </colorScale>
    </cfRule>
  </conditionalFormatting>
  <conditionalFormatting sqref="AG12:AG17">
    <cfRule type="colorScale" priority="28">
      <colorScale>
        <cfvo type="percent" val="0"/>
        <cfvo type="percent" val="100"/>
        <color rgb="FF4B0000"/>
        <color rgb="FF4B6400"/>
      </colorScale>
    </cfRule>
  </conditionalFormatting>
  <conditionalFormatting sqref="AH12:AH17">
    <cfRule type="colorScale" priority="27">
      <colorScale>
        <cfvo type="percent" val="0"/>
        <cfvo type="percent" val="100"/>
        <color rgb="FF640000"/>
        <color rgb="FF646400"/>
      </colorScale>
    </cfRule>
  </conditionalFormatting>
  <conditionalFormatting sqref="AI12:AI17">
    <cfRule type="colorScale" priority="26">
      <colorScale>
        <cfvo type="percent" val="0"/>
        <cfvo type="percent" val="100"/>
        <color rgb="FF7D0000"/>
        <color rgb="FF7D6400"/>
      </colorScale>
    </cfRule>
  </conditionalFormatting>
  <conditionalFormatting sqref="AJ12:AJ17">
    <cfRule type="colorScale" priority="25">
      <colorScale>
        <cfvo type="percent" val="0"/>
        <cfvo type="percent" val="100"/>
        <color rgb="FF960000"/>
        <color rgb="FF966400"/>
      </colorScale>
    </cfRule>
  </conditionalFormatting>
  <conditionalFormatting sqref="AK12:AK17">
    <cfRule type="colorScale" priority="24">
      <colorScale>
        <cfvo type="percent" val="0"/>
        <cfvo type="percent" val="100"/>
        <color rgb="FFAF0000"/>
        <color rgb="FFAF6400"/>
      </colorScale>
    </cfRule>
  </conditionalFormatting>
  <conditionalFormatting sqref="AL12:AL17">
    <cfRule type="colorScale" priority="23">
      <colorScale>
        <cfvo type="percent" val="0"/>
        <cfvo type="percent" val="100"/>
        <color rgb="FFC80000"/>
        <color rgb="FFC86400"/>
      </colorScale>
    </cfRule>
  </conditionalFormatting>
  <conditionalFormatting sqref="AM12:AM17">
    <cfRule type="colorScale" priority="22">
      <colorScale>
        <cfvo type="percent" val="0"/>
        <cfvo type="percent" val="100"/>
        <color rgb="FFE10000"/>
        <color rgb="FFE16400"/>
      </colorScale>
    </cfRule>
  </conditionalFormatting>
  <conditionalFormatting sqref="AN12:AN17">
    <cfRule type="colorScale" priority="21">
      <colorScale>
        <cfvo type="percent" val="0"/>
        <cfvo type="percent" val="100"/>
        <color rgb="FFFA0000"/>
        <color rgb="FFFA6400"/>
      </colorScale>
    </cfRule>
  </conditionalFormatting>
  <conditionalFormatting sqref="AP6:AP12">
    <cfRule type="colorScale" priority="20">
      <colorScale>
        <cfvo type="num" val="0"/>
        <cfvo type="num" val="250"/>
        <color theme="1"/>
        <color rgb="FF0000FA"/>
      </colorScale>
    </cfRule>
  </conditionalFormatting>
  <conditionalFormatting sqref="AD6:AD11">
    <cfRule type="colorScale" priority="19">
      <colorScale>
        <cfvo type="percent" val="0"/>
        <cfvo type="percent" val="100"/>
        <color rgb="FF00FA00"/>
        <color rgb="FF007DFA"/>
      </colorScale>
    </cfRule>
  </conditionalFormatting>
  <conditionalFormatting sqref="AE6:AE11">
    <cfRule type="colorScale" priority="18">
      <colorScale>
        <cfvo type="percent" val="0"/>
        <cfvo type="percent" val="100"/>
        <color rgb="FF19FA00"/>
        <color rgb="FF197DFA"/>
      </colorScale>
    </cfRule>
  </conditionalFormatting>
  <conditionalFormatting sqref="AF6:AF11">
    <cfRule type="colorScale" priority="17">
      <colorScale>
        <cfvo type="percent" val="0"/>
        <cfvo type="max"/>
        <color rgb="FF00FA00"/>
        <color rgb="FF327DFA"/>
      </colorScale>
    </cfRule>
  </conditionalFormatting>
  <conditionalFormatting sqref="AG6:AG11">
    <cfRule type="colorScale" priority="16">
      <colorScale>
        <cfvo type="percent" val="0"/>
        <cfvo type="percent" val="100"/>
        <color rgb="FF4BFA00"/>
        <color rgb="FF4B7DFA"/>
      </colorScale>
    </cfRule>
  </conditionalFormatting>
  <conditionalFormatting sqref="AH6:AH11">
    <cfRule type="colorScale" priority="15">
      <colorScale>
        <cfvo type="percent" val="0"/>
        <cfvo type="percent" val="100"/>
        <color rgb="FF64FA00"/>
        <color rgb="FF647DFA"/>
      </colorScale>
    </cfRule>
  </conditionalFormatting>
  <conditionalFormatting sqref="AI6:AI11">
    <cfRule type="colorScale" priority="14">
      <colorScale>
        <cfvo type="percent" val="0"/>
        <cfvo type="percent" val="100"/>
        <color rgb="FF7DFA00"/>
        <color rgb="FF7D7DFA"/>
      </colorScale>
    </cfRule>
  </conditionalFormatting>
  <conditionalFormatting sqref="AJ6:AJ11">
    <cfRule type="colorScale" priority="13">
      <colorScale>
        <cfvo type="percent" val="0"/>
        <cfvo type="percent" val="100"/>
        <color rgb="FF96FA00"/>
        <color rgb="FF967DFA"/>
      </colorScale>
    </cfRule>
  </conditionalFormatting>
  <conditionalFormatting sqref="AK6:AK11">
    <cfRule type="colorScale" priority="12">
      <colorScale>
        <cfvo type="percent" val="0"/>
        <cfvo type="percent" val="100"/>
        <color rgb="FFAFFA00"/>
        <color rgb="FFAF7DFA"/>
      </colorScale>
    </cfRule>
  </conditionalFormatting>
  <conditionalFormatting sqref="AL6:AL11">
    <cfRule type="colorScale" priority="11">
      <colorScale>
        <cfvo type="percent" val="0"/>
        <cfvo type="percent" val="100"/>
        <color rgb="FFC8FA00"/>
        <color rgb="FFC87DFA"/>
      </colorScale>
    </cfRule>
  </conditionalFormatting>
  <conditionalFormatting sqref="AM6:AM11">
    <cfRule type="colorScale" priority="10">
      <colorScale>
        <cfvo type="percent" val="0"/>
        <cfvo type="percent" val="100"/>
        <color rgb="FFE1FA00"/>
        <color rgb="FFE17DFA"/>
      </colorScale>
    </cfRule>
  </conditionalFormatting>
  <conditionalFormatting sqref="AN6:AN11">
    <cfRule type="colorScale" priority="9">
      <colorScale>
        <cfvo type="percent" val="0"/>
        <cfvo type="percent" val="100"/>
        <color rgb="FFFAFA00"/>
        <color rgb="FFFA7DFA"/>
      </colorScale>
    </cfRule>
  </conditionalFormatting>
  <conditionalFormatting sqref="E7">
    <cfRule type="dataBar" priority="8">
      <dataBar>
        <cfvo type="min"/>
        <cfvo type="num" val="1"/>
        <color rgb="FF50FA00"/>
      </dataBar>
      <extLst>
        <ext xmlns:x14="http://schemas.microsoft.com/office/spreadsheetml/2009/9/main" uri="{B025F937-C7B1-47D3-B67F-A62EFF666E3E}">
          <x14:id>{69CD5A3A-0466-47F4-9272-FA816DD36DC5}</x14:id>
        </ext>
      </extLst>
    </cfRule>
  </conditionalFormatting>
  <conditionalFormatting sqref="E7">
    <cfRule type="dataBar" priority="7">
      <dataBar showValue="0">
        <cfvo type="num" val="0"/>
        <cfvo type="num" val="1"/>
        <color rgb="FFFF0000"/>
      </dataBar>
      <extLst>
        <ext xmlns:x14="http://schemas.microsoft.com/office/spreadsheetml/2009/9/main" uri="{B025F937-C7B1-47D3-B67F-A62EFF666E3E}">
          <x14:id>{B694F004-90B7-4053-8EC0-3B47148EFBA9}</x14:id>
        </ext>
      </extLst>
    </cfRule>
  </conditionalFormatting>
  <conditionalFormatting sqref="E9">
    <cfRule type="dataBar" priority="6">
      <dataBar>
        <cfvo type="min"/>
        <cfvo type="num" val="1"/>
        <color rgb="FF50FA00"/>
      </dataBar>
      <extLst>
        <ext xmlns:x14="http://schemas.microsoft.com/office/spreadsheetml/2009/9/main" uri="{B025F937-C7B1-47D3-B67F-A62EFF666E3E}">
          <x14:id>{B59173AF-9491-435B-95A6-1EDEE1B9204C}</x14:id>
        </ext>
      </extLst>
    </cfRule>
  </conditionalFormatting>
  <conditionalFormatting sqref="E9">
    <cfRule type="dataBar" priority="5">
      <dataBar showValue="0">
        <cfvo type="num" val="0"/>
        <cfvo type="num" val="1"/>
        <color rgb="FF008AEF"/>
      </dataBar>
      <extLst>
        <ext xmlns:x14="http://schemas.microsoft.com/office/spreadsheetml/2009/9/main" uri="{B025F937-C7B1-47D3-B67F-A62EFF666E3E}">
          <x14:id>{4CDEAE79-1804-472B-83DC-D9B16971E5CE}</x14:id>
        </ext>
      </extLst>
    </cfRule>
  </conditionalFormatting>
  <conditionalFormatting sqref="E8">
    <cfRule type="dataBar" priority="4">
      <dataBar showValue="0">
        <cfvo type="num" val="0"/>
        <cfvo type="num" val="1"/>
        <color rgb="FF50FA00"/>
      </dataBar>
      <extLst>
        <ext xmlns:x14="http://schemas.microsoft.com/office/spreadsheetml/2009/9/main" uri="{B025F937-C7B1-47D3-B67F-A62EFF666E3E}">
          <x14:id>{8076AA2D-FD04-409D-8465-B9FF0CEB21A7}</x14:id>
        </ext>
      </extLst>
    </cfRule>
  </conditionalFormatting>
  <conditionalFormatting sqref="C7">
    <cfRule type="colorScale" priority="3">
      <colorScale>
        <cfvo type="num" val="0"/>
        <cfvo type="num" val="250"/>
        <color rgb="FF660033"/>
        <color rgb="FFFA0000"/>
      </colorScale>
    </cfRule>
  </conditionalFormatting>
  <conditionalFormatting sqref="C8">
    <cfRule type="colorScale" priority="2">
      <colorScale>
        <cfvo type="num" val="0"/>
        <cfvo type="num" val="250"/>
        <color rgb="FF003300"/>
        <color rgb="FF00FA00"/>
      </colorScale>
    </cfRule>
  </conditionalFormatting>
  <conditionalFormatting sqref="C9">
    <cfRule type="colorScale" priority="1">
      <colorScale>
        <cfvo type="num" val="0"/>
        <cfvo type="num" val="250"/>
        <color rgb="FF000066"/>
        <color rgb="FF0000FA"/>
      </colorScale>
    </cfRule>
  </conditionalFormatting>
  <pageMargins left="0.7" right="0.7" top="0.75" bottom="0.75" header="0.3" footer="0.3"/>
  <pageSetup paperSize="8" scale="90"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dataBar" id="{69CD5A3A-0466-47F4-9272-FA816DD36DC5}">
            <x14:dataBar minLength="0" maxLength="100" border="1" negativeBarBorderColorSameAsPositive="0">
              <x14:cfvo type="autoMin"/>
              <x14:cfvo type="num">
                <xm:f>1</xm:f>
              </x14:cfvo>
              <x14:borderColor rgb="FF63C384"/>
              <x14:negativeFillColor rgb="FFFF0000"/>
              <x14:negativeBorderColor rgb="FFFF0000"/>
              <x14:axisColor rgb="FF000000"/>
            </x14:dataBar>
          </x14:cfRule>
          <xm:sqref>E7</xm:sqref>
        </x14:conditionalFormatting>
        <x14:conditionalFormatting xmlns:xm="http://schemas.microsoft.com/office/excel/2006/main">
          <x14:cfRule type="dataBar" id="{B694F004-90B7-4053-8EC0-3B47148EFBA9}">
            <x14:dataBar minLength="0" maxLength="100" border="1" negativeBarBorderColorSameAsPositive="0">
              <x14:cfvo type="num">
                <xm:f>0</xm:f>
              </x14:cfvo>
              <x14:cfvo type="num">
                <xm:f>1</xm:f>
              </x14:cfvo>
              <x14:borderColor rgb="FFFF555A"/>
              <x14:negativeFillColor rgb="FFFF0000"/>
              <x14:negativeBorderColor rgb="FFFF0000"/>
              <x14:axisColor rgb="FF000000"/>
            </x14:dataBar>
          </x14:cfRule>
          <xm:sqref>E7</xm:sqref>
        </x14:conditionalFormatting>
        <x14:conditionalFormatting xmlns:xm="http://schemas.microsoft.com/office/excel/2006/main">
          <x14:cfRule type="dataBar" id="{B59173AF-9491-435B-95A6-1EDEE1B9204C}">
            <x14:dataBar minLength="0" maxLength="100" border="1" negativeBarBorderColorSameAsPositive="0">
              <x14:cfvo type="autoMin"/>
              <x14:cfvo type="num">
                <xm:f>1</xm:f>
              </x14:cfvo>
              <x14:borderColor rgb="FF63C384"/>
              <x14:negativeFillColor rgb="FFFF0000"/>
              <x14:negativeBorderColor rgb="FFFF0000"/>
              <x14:axisColor rgb="FF000000"/>
            </x14:dataBar>
          </x14:cfRule>
          <xm:sqref>E9</xm:sqref>
        </x14:conditionalFormatting>
        <x14:conditionalFormatting xmlns:xm="http://schemas.microsoft.com/office/excel/2006/main">
          <x14:cfRule type="dataBar" id="{4CDEAE79-1804-472B-83DC-D9B16971E5CE}">
            <x14:dataBar minLength="0" maxLength="100" border="1" negativeBarBorderColorSameAsPositive="0">
              <x14:cfvo type="num">
                <xm:f>0</xm:f>
              </x14:cfvo>
              <x14:cfvo type="num">
                <xm:f>1</xm:f>
              </x14:cfvo>
              <x14:borderColor rgb="FF008AEF"/>
              <x14:negativeFillColor rgb="FFFF0000"/>
              <x14:negativeBorderColor rgb="FFFF0000"/>
              <x14:axisColor rgb="FF000000"/>
            </x14:dataBar>
          </x14:cfRule>
          <xm:sqref>E9</xm:sqref>
        </x14:conditionalFormatting>
        <x14:conditionalFormatting xmlns:xm="http://schemas.microsoft.com/office/excel/2006/main">
          <x14:cfRule type="dataBar" id="{8076AA2D-FD04-409D-8465-B9FF0CEB21A7}">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E8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E567106-5390-4E47-81A9-5A68B62E8FC0}">
          <x14:formula1>
            <xm:f>'3a. Treatment Options'!$C$6:$C$14</xm:f>
          </x14:formula1>
          <xm:sqref>E18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2" tint="-0.249977111117893"/>
    <pageSetUpPr fitToPage="1"/>
  </sheetPr>
  <dimension ref="A1:N17"/>
  <sheetViews>
    <sheetView zoomScale="80" zoomScaleNormal="80" workbookViewId="0">
      <selection activeCell="B16" sqref="B16"/>
    </sheetView>
  </sheetViews>
  <sheetFormatPr defaultColWidth="8.81640625" defaultRowHeight="14.5" x14ac:dyDescent="0.35"/>
  <cols>
    <col min="1" max="1" width="6" customWidth="1"/>
    <col min="2" max="2" width="18.1796875" style="35" customWidth="1"/>
    <col min="3" max="3" width="14.1796875" style="35" customWidth="1"/>
    <col min="4" max="4" width="15.1796875" customWidth="1"/>
    <col min="5" max="9" width="14.453125" customWidth="1"/>
    <col min="10" max="10" width="17.7265625" customWidth="1"/>
    <col min="11" max="11" width="90.1796875" customWidth="1"/>
    <col min="12" max="12" width="6.453125" customWidth="1"/>
    <col min="14" max="14" width="1.453125" customWidth="1"/>
  </cols>
  <sheetData>
    <row r="1" spans="1:14" x14ac:dyDescent="0.35">
      <c r="A1" s="106"/>
      <c r="B1" s="2"/>
      <c r="C1" s="2"/>
      <c r="D1" s="1"/>
      <c r="E1" s="1"/>
      <c r="F1" s="1"/>
      <c r="G1" s="1"/>
      <c r="H1" s="1"/>
      <c r="I1" s="1"/>
      <c r="J1" s="2"/>
      <c r="K1" s="2"/>
      <c r="L1" s="1"/>
      <c r="M1" s="1"/>
      <c r="N1" s="22"/>
    </row>
    <row r="2" spans="1:14" s="3" customFormat="1" ht="39.5" x14ac:dyDescent="0.85">
      <c r="A2" s="106"/>
      <c r="B2" s="104" t="s">
        <v>416</v>
      </c>
      <c r="C2" s="104"/>
      <c r="D2" s="2"/>
      <c r="E2" s="2"/>
      <c r="F2" s="2"/>
      <c r="G2" s="2"/>
      <c r="H2" s="2"/>
      <c r="I2" s="2"/>
      <c r="J2" s="2"/>
      <c r="K2" s="2"/>
      <c r="L2" s="2"/>
      <c r="M2" s="2"/>
      <c r="N2" s="22"/>
    </row>
    <row r="3" spans="1:14" s="3" customFormat="1" ht="14.5" customHeight="1" x14ac:dyDescent="0.35">
      <c r="A3" s="106"/>
      <c r="B3" s="2"/>
      <c r="C3" s="2"/>
      <c r="D3" s="2"/>
      <c r="E3" s="2"/>
      <c r="F3" s="2"/>
      <c r="G3" s="2"/>
      <c r="H3" s="2"/>
      <c r="I3" s="2"/>
      <c r="J3" s="2"/>
      <c r="K3" s="2"/>
      <c r="L3" s="2"/>
      <c r="M3" s="2"/>
      <c r="N3" s="22"/>
    </row>
    <row r="4" spans="1:14" ht="37" customHeight="1" x14ac:dyDescent="0.35">
      <c r="A4" s="106"/>
      <c r="B4" s="1"/>
      <c r="C4" s="1"/>
      <c r="D4" s="2"/>
      <c r="E4" s="2"/>
      <c r="F4" s="2"/>
      <c r="G4" s="2"/>
      <c r="H4" s="2"/>
      <c r="I4" s="2"/>
      <c r="J4" s="2"/>
      <c r="L4" s="2"/>
      <c r="M4" s="2"/>
      <c r="N4" s="22"/>
    </row>
    <row r="5" spans="1:14" ht="42.65" customHeight="1" x14ac:dyDescent="0.35">
      <c r="A5" s="106"/>
      <c r="B5" s="26"/>
      <c r="C5" s="153" t="s">
        <v>59</v>
      </c>
      <c r="D5" s="153" t="s">
        <v>415</v>
      </c>
      <c r="E5" s="153" t="s">
        <v>112</v>
      </c>
      <c r="F5" s="153" t="s">
        <v>399</v>
      </c>
      <c r="G5" s="153" t="s">
        <v>406</v>
      </c>
      <c r="H5" s="153" t="s">
        <v>294</v>
      </c>
      <c r="I5" s="153" t="s">
        <v>47</v>
      </c>
      <c r="J5" s="153" t="s">
        <v>41</v>
      </c>
      <c r="K5" s="152" t="s">
        <v>440</v>
      </c>
      <c r="L5" s="2"/>
      <c r="M5" s="2"/>
      <c r="N5" s="22"/>
    </row>
    <row r="6" spans="1:14" ht="74.25" customHeight="1" x14ac:dyDescent="0.35">
      <c r="A6" s="106"/>
      <c r="B6" s="158" t="s">
        <v>147</v>
      </c>
      <c r="C6" s="157" t="s">
        <v>53</v>
      </c>
      <c r="D6" s="157" t="s">
        <v>441</v>
      </c>
      <c r="E6" s="154" t="s">
        <v>447</v>
      </c>
      <c r="F6" s="154" t="s">
        <v>397</v>
      </c>
      <c r="G6" s="154" t="s">
        <v>407</v>
      </c>
      <c r="H6" s="154" t="s">
        <v>296</v>
      </c>
      <c r="I6" s="154" t="s">
        <v>70</v>
      </c>
      <c r="J6" s="159" t="s">
        <v>459</v>
      </c>
      <c r="K6" s="156" t="s">
        <v>125</v>
      </c>
      <c r="L6" s="37"/>
      <c r="M6" s="2"/>
      <c r="N6" s="22"/>
    </row>
    <row r="7" spans="1:14" s="35" customFormat="1" ht="74.25" customHeight="1" x14ac:dyDescent="0.35">
      <c r="A7" s="106"/>
      <c r="B7" s="158" t="s">
        <v>148</v>
      </c>
      <c r="C7" s="157" t="s">
        <v>453</v>
      </c>
      <c r="D7" s="157" t="s">
        <v>547</v>
      </c>
      <c r="E7" s="154" t="s">
        <v>447</v>
      </c>
      <c r="F7" s="154" t="s">
        <v>456</v>
      </c>
      <c r="G7" s="154" t="s">
        <v>457</v>
      </c>
      <c r="H7" s="154" t="s">
        <v>296</v>
      </c>
      <c r="I7" s="154" t="s">
        <v>70</v>
      </c>
      <c r="J7" s="159" t="s">
        <v>460</v>
      </c>
      <c r="K7" s="156" t="s">
        <v>126</v>
      </c>
      <c r="L7" s="37"/>
      <c r="M7" s="2"/>
      <c r="N7" s="22"/>
    </row>
    <row r="8" spans="1:14" ht="74.25" customHeight="1" x14ac:dyDescent="0.35">
      <c r="A8" s="106"/>
      <c r="B8" s="158" t="s">
        <v>149</v>
      </c>
      <c r="C8" s="157" t="s">
        <v>57</v>
      </c>
      <c r="D8" s="157" t="s">
        <v>442</v>
      </c>
      <c r="E8" s="154" t="s">
        <v>448</v>
      </c>
      <c r="F8" s="155" t="s">
        <v>398</v>
      </c>
      <c r="G8" s="154" t="s">
        <v>408</v>
      </c>
      <c r="H8" s="154" t="s">
        <v>300</v>
      </c>
      <c r="I8" s="154" t="s">
        <v>71</v>
      </c>
      <c r="J8" s="159" t="s">
        <v>461</v>
      </c>
      <c r="K8" s="156" t="s">
        <v>127</v>
      </c>
      <c r="L8" s="37"/>
      <c r="M8" s="2"/>
      <c r="N8" s="22"/>
    </row>
    <row r="9" spans="1:14" ht="74.25" customHeight="1" x14ac:dyDescent="0.35">
      <c r="A9" s="106"/>
      <c r="B9" s="158" t="s">
        <v>152</v>
      </c>
      <c r="C9" s="157" t="s">
        <v>55</v>
      </c>
      <c r="D9" s="157" t="s">
        <v>443</v>
      </c>
      <c r="E9" s="154" t="s">
        <v>449</v>
      </c>
      <c r="F9" s="154" t="s">
        <v>400</v>
      </c>
      <c r="G9" s="154" t="s">
        <v>409</v>
      </c>
      <c r="H9" s="154" t="s">
        <v>297</v>
      </c>
      <c r="I9" s="154" t="s">
        <v>71</v>
      </c>
      <c r="J9" s="159" t="s">
        <v>462</v>
      </c>
      <c r="K9" s="156" t="s">
        <v>145</v>
      </c>
      <c r="L9" s="37"/>
      <c r="M9" s="2"/>
      <c r="N9" s="22"/>
    </row>
    <row r="10" spans="1:14" ht="74.25" customHeight="1" x14ac:dyDescent="0.35">
      <c r="A10" s="106"/>
      <c r="B10" s="158" t="s">
        <v>150</v>
      </c>
      <c r="C10" s="157" t="s">
        <v>52</v>
      </c>
      <c r="D10" s="157" t="s">
        <v>548</v>
      </c>
      <c r="E10" s="154" t="s">
        <v>451</v>
      </c>
      <c r="F10" s="154" t="s">
        <v>401</v>
      </c>
      <c r="G10" s="154" t="s">
        <v>410</v>
      </c>
      <c r="H10" s="154" t="s">
        <v>299</v>
      </c>
      <c r="I10" s="154" t="s">
        <v>72</v>
      </c>
      <c r="J10" s="159" t="s">
        <v>463</v>
      </c>
      <c r="K10" s="156" t="s">
        <v>128</v>
      </c>
      <c r="L10" s="37"/>
      <c r="M10" s="2"/>
      <c r="N10" s="22"/>
    </row>
    <row r="11" spans="1:14" ht="74.25" customHeight="1" x14ac:dyDescent="0.35">
      <c r="A11" s="106"/>
      <c r="B11" s="158" t="s">
        <v>153</v>
      </c>
      <c r="C11" s="157" t="s">
        <v>54</v>
      </c>
      <c r="D11" s="157" t="s">
        <v>444</v>
      </c>
      <c r="E11" s="154" t="s">
        <v>452</v>
      </c>
      <c r="F11" s="154" t="s">
        <v>402</v>
      </c>
      <c r="G11" s="154" t="s">
        <v>411</v>
      </c>
      <c r="H11" s="154" t="s">
        <v>295</v>
      </c>
      <c r="I11" s="154" t="s">
        <v>71</v>
      </c>
      <c r="J11" s="159" t="s">
        <v>464</v>
      </c>
      <c r="K11" s="156" t="s">
        <v>144</v>
      </c>
      <c r="L11" s="37"/>
      <c r="M11" s="2"/>
      <c r="N11" s="22"/>
    </row>
    <row r="12" spans="1:14" ht="74.25" customHeight="1" x14ac:dyDescent="0.35">
      <c r="A12" s="106"/>
      <c r="B12" s="158" t="s">
        <v>151</v>
      </c>
      <c r="C12" s="157" t="s">
        <v>56</v>
      </c>
      <c r="D12" s="157" t="s">
        <v>445</v>
      </c>
      <c r="E12" s="154" t="s">
        <v>450</v>
      </c>
      <c r="F12" s="154" t="s">
        <v>403</v>
      </c>
      <c r="G12" s="154" t="s">
        <v>412</v>
      </c>
      <c r="H12" s="154" t="s">
        <v>298</v>
      </c>
      <c r="I12" s="154" t="s">
        <v>71</v>
      </c>
      <c r="J12" s="159" t="s">
        <v>465</v>
      </c>
      <c r="K12" s="156" t="s">
        <v>146</v>
      </c>
      <c r="L12" s="37"/>
      <c r="M12" s="2"/>
      <c r="N12" s="22"/>
    </row>
    <row r="13" spans="1:14" ht="74.25" customHeight="1" x14ac:dyDescent="0.35">
      <c r="A13" s="106"/>
      <c r="B13" s="158" t="s">
        <v>154</v>
      </c>
      <c r="C13" s="157" t="s">
        <v>454</v>
      </c>
      <c r="D13" s="157" t="s">
        <v>549</v>
      </c>
      <c r="E13" s="154" t="s">
        <v>458</v>
      </c>
      <c r="F13" s="154" t="s">
        <v>404</v>
      </c>
      <c r="G13" s="154" t="s">
        <v>413</v>
      </c>
      <c r="H13" s="154" t="s">
        <v>69</v>
      </c>
      <c r="I13" s="154" t="s">
        <v>142</v>
      </c>
      <c r="J13" s="159" t="s">
        <v>466</v>
      </c>
      <c r="K13" s="156" t="s">
        <v>129</v>
      </c>
      <c r="L13" s="37"/>
      <c r="M13" s="2"/>
      <c r="N13" s="22"/>
    </row>
    <row r="14" spans="1:14" ht="74.25" customHeight="1" x14ac:dyDescent="0.35">
      <c r="A14" s="106"/>
      <c r="B14" s="158" t="s">
        <v>155</v>
      </c>
      <c r="C14" s="157" t="s">
        <v>141</v>
      </c>
      <c r="D14" s="157" t="s">
        <v>446</v>
      </c>
      <c r="E14" s="154" t="s">
        <v>458</v>
      </c>
      <c r="F14" s="154" t="s">
        <v>405</v>
      </c>
      <c r="G14" s="154" t="s">
        <v>414</v>
      </c>
      <c r="H14" s="154" t="s">
        <v>69</v>
      </c>
      <c r="I14" s="154" t="s">
        <v>142</v>
      </c>
      <c r="J14" s="159" t="s">
        <v>467</v>
      </c>
      <c r="K14" s="156" t="s">
        <v>130</v>
      </c>
      <c r="L14" s="37"/>
      <c r="M14" s="2"/>
      <c r="N14" s="22"/>
    </row>
    <row r="15" spans="1:14" ht="24.65" customHeight="1" x14ac:dyDescent="0.35">
      <c r="A15" s="106"/>
      <c r="B15" s="106"/>
      <c r="C15" s="106"/>
      <c r="D15" s="106"/>
      <c r="E15" s="106"/>
      <c r="F15" s="106"/>
      <c r="G15" s="106"/>
      <c r="H15" s="106"/>
      <c r="I15" s="106"/>
      <c r="J15" s="106"/>
      <c r="K15" s="106"/>
      <c r="L15" s="106"/>
      <c r="M15" s="2"/>
      <c r="N15" s="22"/>
    </row>
    <row r="16" spans="1:14" ht="32.15" customHeight="1" x14ac:dyDescent="0.35">
      <c r="A16" s="106"/>
      <c r="B16" s="105" t="s">
        <v>395</v>
      </c>
      <c r="C16" s="106"/>
      <c r="D16" s="106"/>
      <c r="E16" s="106"/>
      <c r="F16" s="106"/>
      <c r="G16" s="106"/>
      <c r="H16" s="106"/>
      <c r="I16" s="106"/>
      <c r="J16" s="106"/>
      <c r="K16" s="121"/>
      <c r="L16" s="121"/>
      <c r="M16" s="2"/>
      <c r="N16" s="22"/>
    </row>
    <row r="17" spans="1:14" ht="9" customHeight="1" x14ac:dyDescent="0.35">
      <c r="A17" s="22"/>
      <c r="B17" s="22"/>
      <c r="C17" s="22"/>
      <c r="D17" s="22"/>
      <c r="E17" s="22"/>
      <c r="F17" s="22"/>
      <c r="G17" s="22"/>
      <c r="H17" s="22"/>
      <c r="I17" s="22"/>
      <c r="J17" s="22"/>
      <c r="K17" s="22"/>
      <c r="L17" s="22"/>
      <c r="M17" s="22"/>
      <c r="N17" s="22"/>
    </row>
  </sheetData>
  <pageMargins left="0.25" right="0.25" top="0.75" bottom="0.75" header="0.3" footer="0.3"/>
  <pageSetup paperSize="8"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11</xdr:col>
                    <xdr:colOff>114300</xdr:colOff>
                    <xdr:row>5</xdr:row>
                    <xdr:rowOff>19050</xdr:rowOff>
                  </from>
                  <to>
                    <xdr:col>14</xdr:col>
                    <xdr:colOff>469900</xdr:colOff>
                    <xdr:row>5</xdr:row>
                    <xdr:rowOff>488950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11</xdr:col>
                    <xdr:colOff>114300</xdr:colOff>
                    <xdr:row>6</xdr:row>
                    <xdr:rowOff>19050</xdr:rowOff>
                  </from>
                  <to>
                    <xdr:col>14</xdr:col>
                    <xdr:colOff>469900</xdr:colOff>
                    <xdr:row>6</xdr:row>
                    <xdr:rowOff>476250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11</xdr:col>
                    <xdr:colOff>114300</xdr:colOff>
                    <xdr:row>7</xdr:row>
                    <xdr:rowOff>19050</xdr:rowOff>
                  </from>
                  <to>
                    <xdr:col>14</xdr:col>
                    <xdr:colOff>469900</xdr:colOff>
                    <xdr:row>7</xdr:row>
                    <xdr:rowOff>488950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11</xdr:col>
                    <xdr:colOff>114300</xdr:colOff>
                    <xdr:row>8</xdr:row>
                    <xdr:rowOff>19050</xdr:rowOff>
                  </from>
                  <to>
                    <xdr:col>14</xdr:col>
                    <xdr:colOff>469900</xdr:colOff>
                    <xdr:row>8</xdr:row>
                    <xdr:rowOff>488950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11</xdr:col>
                    <xdr:colOff>114300</xdr:colOff>
                    <xdr:row>9</xdr:row>
                    <xdr:rowOff>19050</xdr:rowOff>
                  </from>
                  <to>
                    <xdr:col>14</xdr:col>
                    <xdr:colOff>469900</xdr:colOff>
                    <xdr:row>9</xdr:row>
                    <xdr:rowOff>488950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11</xdr:col>
                    <xdr:colOff>114300</xdr:colOff>
                    <xdr:row>10</xdr:row>
                    <xdr:rowOff>19050</xdr:rowOff>
                  </from>
                  <to>
                    <xdr:col>14</xdr:col>
                    <xdr:colOff>469900</xdr:colOff>
                    <xdr:row>10</xdr:row>
                    <xdr:rowOff>488950</xdr:rowOff>
                  </to>
                </anchor>
              </controlPr>
            </control>
          </mc:Choice>
        </mc:AlternateContent>
        <mc:AlternateContent xmlns:mc="http://schemas.openxmlformats.org/markup-compatibility/2006">
          <mc:Choice Requires="x14">
            <control shapeId="4106" r:id="rId10" name="Check Box 10">
              <controlPr defaultSize="0" autoFill="0" autoLine="0" autoPict="0">
                <anchor moveWithCells="1">
                  <from>
                    <xdr:col>11</xdr:col>
                    <xdr:colOff>114300</xdr:colOff>
                    <xdr:row>11</xdr:row>
                    <xdr:rowOff>19050</xdr:rowOff>
                  </from>
                  <to>
                    <xdr:col>14</xdr:col>
                    <xdr:colOff>469900</xdr:colOff>
                    <xdr:row>11</xdr:row>
                    <xdr:rowOff>488950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11</xdr:col>
                    <xdr:colOff>114300</xdr:colOff>
                    <xdr:row>12</xdr:row>
                    <xdr:rowOff>19050</xdr:rowOff>
                  </from>
                  <to>
                    <xdr:col>14</xdr:col>
                    <xdr:colOff>469900</xdr:colOff>
                    <xdr:row>12</xdr:row>
                    <xdr:rowOff>488950</xdr:rowOff>
                  </to>
                </anchor>
              </controlPr>
            </control>
          </mc:Choice>
        </mc:AlternateContent>
        <mc:AlternateContent xmlns:mc="http://schemas.openxmlformats.org/markup-compatibility/2006">
          <mc:Choice Requires="x14">
            <control shapeId="4108" r:id="rId12" name="Check Box 12">
              <controlPr defaultSize="0" autoFill="0" autoLine="0" autoPict="0">
                <anchor moveWithCells="1">
                  <from>
                    <xdr:col>11</xdr:col>
                    <xdr:colOff>114300</xdr:colOff>
                    <xdr:row>13</xdr:row>
                    <xdr:rowOff>19050</xdr:rowOff>
                  </from>
                  <to>
                    <xdr:col>14</xdr:col>
                    <xdr:colOff>469900</xdr:colOff>
                    <xdr:row>13</xdr:row>
                    <xdr:rowOff>488950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2" tint="-0.749992370372631"/>
    <pageSetUpPr fitToPage="1"/>
  </sheetPr>
  <dimension ref="A1:AA63"/>
  <sheetViews>
    <sheetView zoomScale="80" zoomScaleNormal="80" workbookViewId="0">
      <selection activeCell="I1" sqref="I1"/>
    </sheetView>
  </sheetViews>
  <sheetFormatPr defaultColWidth="8.81640625" defaultRowHeight="14.5" x14ac:dyDescent="0.35"/>
  <cols>
    <col min="1" max="1" width="6.1796875" customWidth="1"/>
    <col min="2" max="2" width="22.453125" customWidth="1"/>
    <col min="3" max="3" width="37.1796875" style="6" bestFit="1" customWidth="1"/>
    <col min="4" max="4" width="42.453125" style="6" bestFit="1" customWidth="1"/>
    <col min="5" max="7" width="10.453125" style="6" customWidth="1"/>
    <col min="8" max="8" width="5.54296875" style="6" customWidth="1"/>
    <col min="9" max="9" width="19.453125" style="6" customWidth="1"/>
    <col min="10" max="10" width="8" customWidth="1"/>
    <col min="11" max="11" width="19.7265625" customWidth="1"/>
    <col min="12" max="17" width="42.6328125" customWidth="1"/>
    <col min="18" max="19" width="8.81640625" style="6"/>
    <col min="20" max="20" width="1.453125" customWidth="1"/>
  </cols>
  <sheetData>
    <row r="1" spans="1:27" x14ac:dyDescent="0.35">
      <c r="A1" s="2"/>
      <c r="B1" s="2"/>
      <c r="C1" s="2"/>
      <c r="D1" s="2"/>
      <c r="E1" s="2"/>
      <c r="F1" s="2"/>
      <c r="G1" s="4"/>
      <c r="H1" s="2"/>
      <c r="I1" s="2"/>
      <c r="J1" s="2"/>
      <c r="K1" s="2"/>
      <c r="L1" s="2"/>
      <c r="M1" s="2"/>
      <c r="N1" s="2"/>
      <c r="O1" s="2"/>
      <c r="P1" s="2"/>
      <c r="Q1" s="2"/>
      <c r="R1" s="2"/>
      <c r="S1" s="2"/>
      <c r="T1" s="22"/>
    </row>
    <row r="2" spans="1:27" s="3" customFormat="1" ht="39.5" x14ac:dyDescent="0.85">
      <c r="A2" s="2"/>
      <c r="B2" s="104" t="s">
        <v>346</v>
      </c>
      <c r="C2" s="2"/>
      <c r="D2" s="2"/>
      <c r="E2" s="2"/>
      <c r="F2" s="2"/>
      <c r="G2" s="4"/>
      <c r="H2" s="2"/>
      <c r="I2" s="2"/>
      <c r="J2" s="2"/>
      <c r="K2" s="2"/>
      <c r="L2" s="2"/>
      <c r="M2" s="2"/>
      <c r="N2" s="2"/>
      <c r="O2" s="2"/>
      <c r="P2" s="2"/>
      <c r="Q2" s="2"/>
      <c r="R2" s="2"/>
      <c r="S2" s="2"/>
      <c r="T2" s="22"/>
      <c r="U2"/>
      <c r="V2"/>
    </row>
    <row r="3" spans="1:27" x14ac:dyDescent="0.35">
      <c r="A3" s="2"/>
      <c r="B3" s="1"/>
      <c r="C3" s="14"/>
      <c r="D3" s="14"/>
      <c r="E3" s="14"/>
      <c r="F3" s="14"/>
      <c r="G3" s="14"/>
      <c r="H3" s="14"/>
      <c r="I3" s="14"/>
      <c r="J3" s="1"/>
      <c r="K3" s="1"/>
      <c r="L3" s="1"/>
      <c r="M3" s="1"/>
      <c r="N3" s="1"/>
      <c r="O3" s="1"/>
      <c r="P3" s="1"/>
      <c r="Q3" s="1"/>
      <c r="R3" s="1"/>
      <c r="S3" s="1"/>
      <c r="T3" s="22"/>
    </row>
    <row r="4" spans="1:27" x14ac:dyDescent="0.35">
      <c r="A4" s="2"/>
      <c r="B4" s="1"/>
      <c r="C4" s="14"/>
      <c r="D4" s="14"/>
      <c r="E4" s="14"/>
      <c r="F4" s="14"/>
      <c r="G4" s="14"/>
      <c r="H4" s="14"/>
      <c r="I4" s="14"/>
      <c r="J4" s="1"/>
      <c r="K4" s="1"/>
      <c r="L4" s="1"/>
      <c r="M4" s="1"/>
      <c r="N4" s="1"/>
      <c r="O4" s="1"/>
      <c r="P4" s="1"/>
      <c r="Q4" s="1"/>
      <c r="R4" s="14"/>
      <c r="S4" s="14"/>
      <c r="T4" s="22"/>
    </row>
    <row r="5" spans="1:27" x14ac:dyDescent="0.35">
      <c r="A5" s="2"/>
      <c r="B5" s="1"/>
      <c r="C5" s="14"/>
      <c r="D5" s="14"/>
      <c r="E5" s="14"/>
      <c r="F5" s="14"/>
      <c r="G5" s="14"/>
      <c r="H5" s="14"/>
      <c r="I5" s="14"/>
      <c r="J5" s="1"/>
      <c r="K5" s="1"/>
      <c r="L5" s="1"/>
      <c r="M5" s="1"/>
      <c r="N5" s="1"/>
      <c r="O5" s="1"/>
      <c r="P5" s="1"/>
      <c r="Q5" s="1"/>
      <c r="R5" s="14"/>
      <c r="S5" s="14"/>
      <c r="T5" s="22"/>
    </row>
    <row r="6" spans="1:27" ht="38.15" customHeight="1" x14ac:dyDescent="0.35">
      <c r="A6" s="2"/>
      <c r="B6" s="1"/>
      <c r="C6" s="14"/>
      <c r="D6" s="14"/>
      <c r="E6" s="14"/>
      <c r="F6" s="14"/>
      <c r="G6" s="14"/>
      <c r="H6" s="14"/>
      <c r="I6" s="14"/>
      <c r="J6" s="1"/>
      <c r="K6" s="1"/>
      <c r="L6" s="1"/>
      <c r="M6" s="1"/>
      <c r="N6" s="1"/>
      <c r="O6" s="1"/>
      <c r="P6" s="1"/>
      <c r="Q6" s="1"/>
      <c r="R6" s="14"/>
      <c r="S6" s="14"/>
      <c r="T6" s="22"/>
    </row>
    <row r="7" spans="1:27" s="28" customFormat="1" ht="24.65" customHeight="1" thickBot="1" x14ac:dyDescent="0.4">
      <c r="A7" s="2"/>
      <c r="B7" s="68" t="s">
        <v>107</v>
      </c>
      <c r="C7" s="68" t="s">
        <v>40</v>
      </c>
      <c r="D7" s="68" t="s">
        <v>41</v>
      </c>
      <c r="E7" s="69" t="s">
        <v>301</v>
      </c>
      <c r="F7" s="14"/>
      <c r="G7" s="14"/>
      <c r="H7" s="14"/>
      <c r="I7" s="14"/>
      <c r="J7" s="27"/>
      <c r="K7" s="84" t="s">
        <v>40</v>
      </c>
      <c r="L7" s="70" t="s">
        <v>36</v>
      </c>
      <c r="M7" s="70" t="s">
        <v>6</v>
      </c>
      <c r="N7" s="70" t="s">
        <v>4</v>
      </c>
      <c r="O7" s="70" t="s">
        <v>11</v>
      </c>
      <c r="P7" s="70" t="s">
        <v>195</v>
      </c>
      <c r="Q7" s="70" t="s">
        <v>5</v>
      </c>
      <c r="R7" s="71" t="s">
        <v>271</v>
      </c>
      <c r="S7" s="14"/>
      <c r="T7" s="22"/>
      <c r="W7"/>
      <c r="X7"/>
      <c r="Y7"/>
      <c r="Z7"/>
      <c r="AA7"/>
    </row>
    <row r="8" spans="1:27" ht="20.149999999999999" customHeight="1" x14ac:dyDescent="0.45">
      <c r="A8" s="2"/>
      <c r="B8" s="166" t="s">
        <v>24</v>
      </c>
      <c r="C8" s="66" t="s">
        <v>36</v>
      </c>
      <c r="D8" s="67" t="s">
        <v>2</v>
      </c>
      <c r="E8" s="55">
        <f>VLOOKUP(D8,L8:R16,7,FALSE)</f>
        <v>0</v>
      </c>
      <c r="F8" s="14"/>
      <c r="G8" s="14"/>
      <c r="H8" s="14"/>
      <c r="I8" s="14"/>
      <c r="J8" s="1"/>
      <c r="K8" s="85" t="s">
        <v>44</v>
      </c>
      <c r="L8" s="72" t="s">
        <v>42</v>
      </c>
      <c r="M8" s="72" t="s">
        <v>42</v>
      </c>
      <c r="N8" s="72" t="s">
        <v>42</v>
      </c>
      <c r="O8" s="72" t="s">
        <v>42</v>
      </c>
      <c r="P8" s="72" t="s">
        <v>42</v>
      </c>
      <c r="Q8" s="72" t="s">
        <v>42</v>
      </c>
      <c r="R8" s="73">
        <v>-0.04</v>
      </c>
      <c r="S8" s="14"/>
      <c r="T8" s="22"/>
    </row>
    <row r="9" spans="1:27" ht="20.149999999999999" customHeight="1" x14ac:dyDescent="0.35">
      <c r="A9" s="2"/>
      <c r="B9" s="60"/>
      <c r="C9" s="61" t="s">
        <v>6</v>
      </c>
      <c r="D9" s="62" t="s">
        <v>2</v>
      </c>
      <c r="E9" s="54">
        <f>VLOOKUP(D9,M8:R16,6,FALSE)</f>
        <v>0</v>
      </c>
      <c r="F9" s="14"/>
      <c r="G9" s="14"/>
      <c r="H9" s="14"/>
      <c r="I9" s="14"/>
      <c r="J9" s="1"/>
      <c r="K9" s="86" t="s">
        <v>38</v>
      </c>
      <c r="L9" s="79" t="s">
        <v>209</v>
      </c>
      <c r="M9" s="79" t="s">
        <v>210</v>
      </c>
      <c r="N9" s="79" t="s">
        <v>317</v>
      </c>
      <c r="O9" s="79" t="s">
        <v>261</v>
      </c>
      <c r="P9" s="80" t="s">
        <v>272</v>
      </c>
      <c r="Q9" s="79" t="s">
        <v>318</v>
      </c>
      <c r="R9" s="76">
        <v>-0.02</v>
      </c>
      <c r="S9" s="14"/>
      <c r="T9" s="22"/>
    </row>
    <row r="10" spans="1:27" ht="20.149999999999999" customHeight="1" x14ac:dyDescent="0.35">
      <c r="A10" s="2"/>
      <c r="B10" s="60"/>
      <c r="C10" s="61" t="s">
        <v>4</v>
      </c>
      <c r="D10" s="62" t="s">
        <v>259</v>
      </c>
      <c r="E10" s="54">
        <f>VLOOKUP(D10,N8:R16,5,FALSE)</f>
        <v>0.02</v>
      </c>
      <c r="F10" s="14"/>
      <c r="G10" s="14"/>
      <c r="H10" s="14"/>
      <c r="I10" s="14"/>
      <c r="J10" s="1"/>
      <c r="K10" s="87" t="s">
        <v>39</v>
      </c>
      <c r="L10" s="74" t="s">
        <v>207</v>
      </c>
      <c r="M10" s="74" t="s">
        <v>211</v>
      </c>
      <c r="N10" s="74" t="s">
        <v>257</v>
      </c>
      <c r="O10" s="74" t="s">
        <v>262</v>
      </c>
      <c r="P10" s="74" t="s">
        <v>255</v>
      </c>
      <c r="Q10" s="74" t="s">
        <v>197</v>
      </c>
      <c r="R10" s="76">
        <v>-0.01</v>
      </c>
      <c r="S10" s="14"/>
      <c r="T10" s="22"/>
    </row>
    <row r="11" spans="1:27" ht="20.149999999999999" customHeight="1" x14ac:dyDescent="0.35">
      <c r="A11" s="2"/>
      <c r="B11" s="60"/>
      <c r="C11" s="61" t="s">
        <v>11</v>
      </c>
      <c r="D11" s="62" t="s">
        <v>262</v>
      </c>
      <c r="E11" s="54">
        <f>VLOOKUP(D11,O8:R16,4,FALSE)</f>
        <v>-0.01</v>
      </c>
      <c r="F11" s="14"/>
      <c r="G11" s="14"/>
      <c r="H11" s="14"/>
      <c r="I11" s="14"/>
      <c r="J11" s="1"/>
      <c r="K11" s="88" t="s">
        <v>28</v>
      </c>
      <c r="L11" s="79" t="s">
        <v>208</v>
      </c>
      <c r="M11" s="79" t="s">
        <v>9</v>
      </c>
      <c r="N11" s="79" t="s">
        <v>68</v>
      </c>
      <c r="O11" s="79" t="s">
        <v>10</v>
      </c>
      <c r="P11" s="79" t="s">
        <v>254</v>
      </c>
      <c r="Q11" s="79" t="s">
        <v>7</v>
      </c>
      <c r="R11" s="76">
        <v>0.01</v>
      </c>
      <c r="S11" s="14"/>
      <c r="T11" s="22"/>
    </row>
    <row r="12" spans="1:27" ht="20.149999999999999" customHeight="1" x14ac:dyDescent="0.35">
      <c r="A12" s="2"/>
      <c r="B12" s="60"/>
      <c r="C12" s="61" t="s">
        <v>138</v>
      </c>
      <c r="D12" s="62" t="s">
        <v>178</v>
      </c>
      <c r="E12" s="54">
        <f>VLOOKUP(D12,P8:R16,3,FALSE)</f>
        <v>0.02</v>
      </c>
      <c r="F12" s="14"/>
      <c r="G12" s="14"/>
      <c r="H12" s="16"/>
      <c r="I12" s="14"/>
      <c r="J12" s="16"/>
      <c r="K12" s="89" t="s">
        <v>143</v>
      </c>
      <c r="L12" s="74" t="s">
        <v>171</v>
      </c>
      <c r="M12" s="74" t="s">
        <v>212</v>
      </c>
      <c r="N12" s="74" t="s">
        <v>259</v>
      </c>
      <c r="O12" s="74" t="s">
        <v>177</v>
      </c>
      <c r="P12" s="74" t="s">
        <v>178</v>
      </c>
      <c r="Q12" s="74" t="s">
        <v>196</v>
      </c>
      <c r="R12" s="76">
        <v>0.02</v>
      </c>
      <c r="S12" s="14"/>
      <c r="T12" s="22"/>
    </row>
    <row r="13" spans="1:27" ht="20.149999999999999" customHeight="1" x14ac:dyDescent="0.45">
      <c r="A13" s="2"/>
      <c r="B13" s="63">
        <f>SUM(E8:E13)</f>
        <v>1.9999999999999997E-2</v>
      </c>
      <c r="C13" s="64" t="s">
        <v>5</v>
      </c>
      <c r="D13" s="65" t="s">
        <v>197</v>
      </c>
      <c r="E13" s="56">
        <f>VLOOKUP(D13,Q8:R16,2,FALSE)</f>
        <v>-0.01</v>
      </c>
      <c r="F13" s="14"/>
      <c r="G13" s="14"/>
      <c r="I13" s="14"/>
      <c r="J13" s="1"/>
      <c r="K13" s="90" t="s">
        <v>29</v>
      </c>
      <c r="L13" s="79" t="s">
        <v>8</v>
      </c>
      <c r="M13" s="79" t="s">
        <v>213</v>
      </c>
      <c r="N13" s="79" t="s">
        <v>176</v>
      </c>
      <c r="O13" s="79" t="s">
        <v>274</v>
      </c>
      <c r="P13" s="79" t="s">
        <v>273</v>
      </c>
      <c r="Q13" s="79" t="s">
        <v>319</v>
      </c>
      <c r="R13" s="76">
        <v>0.03</v>
      </c>
      <c r="S13" s="14"/>
      <c r="T13" s="22"/>
    </row>
    <row r="14" spans="1:27" ht="20.149999999999999" customHeight="1" x14ac:dyDescent="0.45">
      <c r="A14" s="2"/>
      <c r="B14" s="167" t="s">
        <v>25</v>
      </c>
      <c r="C14" s="57" t="s">
        <v>37</v>
      </c>
      <c r="D14" s="58" t="s">
        <v>179</v>
      </c>
      <c r="E14" s="59">
        <f>VLOOKUP(D14,L18:R26,7,FALSE)</f>
        <v>0.03</v>
      </c>
      <c r="F14" s="14"/>
      <c r="G14" s="14"/>
      <c r="H14" s="14"/>
      <c r="I14" s="14"/>
      <c r="J14" s="1"/>
      <c r="K14" s="91" t="s">
        <v>132</v>
      </c>
      <c r="L14" s="74" t="s">
        <v>175</v>
      </c>
      <c r="M14" s="74" t="s">
        <v>256</v>
      </c>
      <c r="N14" s="74" t="s">
        <v>258</v>
      </c>
      <c r="O14" s="74" t="s">
        <v>177</v>
      </c>
      <c r="P14" s="74" t="s">
        <v>194</v>
      </c>
      <c r="Q14" s="74" t="s">
        <v>275</v>
      </c>
      <c r="R14" s="76">
        <v>0.04</v>
      </c>
      <c r="S14" s="14"/>
      <c r="T14" s="22"/>
    </row>
    <row r="15" spans="1:27" ht="20.149999999999999" customHeight="1" x14ac:dyDescent="0.35">
      <c r="A15" s="2"/>
      <c r="B15" s="60"/>
      <c r="C15" s="61" t="s">
        <v>12</v>
      </c>
      <c r="D15" s="62" t="s">
        <v>279</v>
      </c>
      <c r="E15" s="54">
        <f>VLOOKUP(D15,M18:R26,6,FALSE)</f>
        <v>0.02</v>
      </c>
      <c r="F15" s="14"/>
      <c r="G15" s="14"/>
      <c r="H15" s="14"/>
      <c r="I15" s="14"/>
      <c r="J15" s="1"/>
      <c r="K15" s="92" t="s">
        <v>2</v>
      </c>
      <c r="L15" s="80" t="s">
        <v>2</v>
      </c>
      <c r="M15" s="80" t="s">
        <v>2</v>
      </c>
      <c r="N15" s="80" t="s">
        <v>2</v>
      </c>
      <c r="O15" s="80" t="s">
        <v>2</v>
      </c>
      <c r="P15" s="80" t="s">
        <v>2</v>
      </c>
      <c r="Q15" s="80" t="s">
        <v>2</v>
      </c>
      <c r="R15" s="76">
        <v>0</v>
      </c>
      <c r="S15" s="14"/>
      <c r="T15" s="22"/>
    </row>
    <row r="16" spans="1:27" ht="20.149999999999999" customHeight="1" x14ac:dyDescent="0.35">
      <c r="A16" s="2"/>
      <c r="B16" s="60"/>
      <c r="C16" s="61" t="s">
        <v>13</v>
      </c>
      <c r="D16" s="62" t="s">
        <v>284</v>
      </c>
      <c r="E16" s="54">
        <f>VLOOKUP(D16,N18:R26,5,FALSE)</f>
        <v>0.03</v>
      </c>
      <c r="F16" s="14"/>
      <c r="G16" s="14"/>
      <c r="H16" s="14"/>
      <c r="I16" s="14"/>
      <c r="J16" s="1"/>
      <c r="K16" s="93" t="s">
        <v>170</v>
      </c>
      <c r="L16" s="75" t="s">
        <v>172</v>
      </c>
      <c r="M16" s="75" t="s">
        <v>172</v>
      </c>
      <c r="N16" s="75" t="s">
        <v>172</v>
      </c>
      <c r="O16" s="75" t="s">
        <v>172</v>
      </c>
      <c r="P16" s="75" t="s">
        <v>172</v>
      </c>
      <c r="Q16" s="75" t="s">
        <v>172</v>
      </c>
      <c r="R16" s="76">
        <v>0</v>
      </c>
      <c r="S16" s="14"/>
      <c r="T16" s="22"/>
    </row>
    <row r="17" spans="1:20" ht="20.149999999999999" customHeight="1" x14ac:dyDescent="0.35">
      <c r="A17" s="2"/>
      <c r="B17" s="60"/>
      <c r="C17" s="61" t="s">
        <v>14</v>
      </c>
      <c r="D17" s="62" t="s">
        <v>266</v>
      </c>
      <c r="E17" s="54">
        <f>VLOOKUP(D17,O18:R26,4,FALSE)</f>
        <v>0.01</v>
      </c>
      <c r="F17" s="14"/>
      <c r="G17" s="14"/>
      <c r="H17" s="14"/>
      <c r="I17" s="14"/>
      <c r="J17" s="1"/>
      <c r="K17" s="84" t="s">
        <v>40</v>
      </c>
      <c r="L17" s="70" t="s">
        <v>37</v>
      </c>
      <c r="M17" s="70" t="s">
        <v>12</v>
      </c>
      <c r="N17" s="70" t="s">
        <v>13</v>
      </c>
      <c r="O17" s="70" t="s">
        <v>14</v>
      </c>
      <c r="P17" s="70" t="s">
        <v>15</v>
      </c>
      <c r="Q17" s="70" t="s">
        <v>3</v>
      </c>
      <c r="R17" s="71"/>
      <c r="S17" s="14"/>
      <c r="T17" s="22"/>
    </row>
    <row r="18" spans="1:20" ht="20.149999999999999" customHeight="1" x14ac:dyDescent="0.35">
      <c r="A18" s="2"/>
      <c r="B18" s="60"/>
      <c r="C18" s="61" t="s">
        <v>15</v>
      </c>
      <c r="D18" s="62" t="s">
        <v>16</v>
      </c>
      <c r="E18" s="54">
        <f>VLOOKUP(D18,P18:R26,3,FALSE)</f>
        <v>0.03</v>
      </c>
      <c r="F18" s="14"/>
      <c r="G18" s="14"/>
      <c r="H18" s="15"/>
      <c r="I18" s="14"/>
      <c r="J18" s="1"/>
      <c r="K18" s="94" t="s">
        <v>44</v>
      </c>
      <c r="L18" s="75" t="s">
        <v>42</v>
      </c>
      <c r="M18" s="75" t="s">
        <v>42</v>
      </c>
      <c r="N18" s="75" t="s">
        <v>42</v>
      </c>
      <c r="O18" s="75" t="s">
        <v>42</v>
      </c>
      <c r="P18" s="75" t="s">
        <v>42</v>
      </c>
      <c r="Q18" s="75" t="s">
        <v>42</v>
      </c>
      <c r="R18" s="76">
        <v>-0.04</v>
      </c>
      <c r="S18" s="14"/>
      <c r="T18" s="22"/>
    </row>
    <row r="19" spans="1:20" ht="20.149999999999999" customHeight="1" x14ac:dyDescent="0.45">
      <c r="A19" s="2"/>
      <c r="B19" s="63">
        <f>SUM(E14:E19)</f>
        <v>7.9999999999999988E-2</v>
      </c>
      <c r="C19" s="64" t="s">
        <v>3</v>
      </c>
      <c r="D19" s="65" t="s">
        <v>42</v>
      </c>
      <c r="E19" s="56">
        <f>VLOOKUP(D19,Q18:R26,2,FALSE)</f>
        <v>-0.04</v>
      </c>
      <c r="F19" s="14"/>
      <c r="G19" s="14"/>
      <c r="I19" s="14"/>
      <c r="J19" s="1"/>
      <c r="K19" s="86" t="s">
        <v>38</v>
      </c>
      <c r="L19" s="80" t="s">
        <v>276</v>
      </c>
      <c r="M19" s="79" t="s">
        <v>263</v>
      </c>
      <c r="N19" s="79" t="s">
        <v>280</v>
      </c>
      <c r="O19" s="79" t="s">
        <v>265</v>
      </c>
      <c r="P19" s="79" t="s">
        <v>320</v>
      </c>
      <c r="Q19" s="79" t="s">
        <v>270</v>
      </c>
      <c r="R19" s="76">
        <v>-0.02</v>
      </c>
      <c r="S19" s="14"/>
      <c r="T19" s="22"/>
    </row>
    <row r="20" spans="1:20" ht="20.149999999999999" customHeight="1" x14ac:dyDescent="0.45">
      <c r="A20" s="2"/>
      <c r="B20" s="167" t="s">
        <v>26</v>
      </c>
      <c r="C20" s="57" t="s">
        <v>18</v>
      </c>
      <c r="D20" s="58" t="s">
        <v>20</v>
      </c>
      <c r="E20" s="59">
        <f>VLOOKUP(D20,L28:R36,7,FALSE)</f>
        <v>0.01</v>
      </c>
      <c r="F20" s="14"/>
      <c r="G20" s="14"/>
      <c r="H20" s="14"/>
      <c r="I20" s="14"/>
      <c r="J20" s="1"/>
      <c r="K20" s="87" t="s">
        <v>39</v>
      </c>
      <c r="L20" s="74" t="s">
        <v>277</v>
      </c>
      <c r="M20" s="74" t="s">
        <v>264</v>
      </c>
      <c r="N20" s="74" t="s">
        <v>281</v>
      </c>
      <c r="O20" s="74" t="s">
        <v>17</v>
      </c>
      <c r="P20" s="74" t="s">
        <v>285</v>
      </c>
      <c r="Q20" s="74" t="s">
        <v>268</v>
      </c>
      <c r="R20" s="76">
        <v>-0.01</v>
      </c>
      <c r="S20" s="14"/>
      <c r="T20" s="22"/>
    </row>
    <row r="21" spans="1:20" ht="20.149999999999999" customHeight="1" x14ac:dyDescent="0.35">
      <c r="A21" s="2"/>
      <c r="B21" s="60"/>
      <c r="C21" s="61" t="s">
        <v>66</v>
      </c>
      <c r="D21" s="62" t="s">
        <v>241</v>
      </c>
      <c r="E21" s="54">
        <f>VLOOKUP(D21,M28:R36,6,FALSE)</f>
        <v>0.01</v>
      </c>
      <c r="F21" s="14"/>
      <c r="G21" s="14"/>
      <c r="H21" s="14"/>
      <c r="I21" s="14"/>
      <c r="J21" s="16"/>
      <c r="K21" s="88" t="s">
        <v>28</v>
      </c>
      <c r="L21" s="79" t="s">
        <v>252</v>
      </c>
      <c r="M21" s="79" t="s">
        <v>173</v>
      </c>
      <c r="N21" s="79" t="s">
        <v>198</v>
      </c>
      <c r="O21" s="79" t="s">
        <v>266</v>
      </c>
      <c r="P21" s="79" t="s">
        <v>286</v>
      </c>
      <c r="Q21" s="79" t="s">
        <v>269</v>
      </c>
      <c r="R21" s="76">
        <v>0.01</v>
      </c>
      <c r="S21" s="14"/>
      <c r="T21" s="22"/>
    </row>
    <row r="22" spans="1:20" ht="20.149999999999999" customHeight="1" x14ac:dyDescent="0.35">
      <c r="A22" s="2"/>
      <c r="B22" s="60"/>
      <c r="C22" s="61" t="s">
        <v>19</v>
      </c>
      <c r="D22" s="62" t="s">
        <v>193</v>
      </c>
      <c r="E22" s="54">
        <f>VLOOKUP(D22,N28:R36,5,FALSE)</f>
        <v>0.02</v>
      </c>
      <c r="F22" s="14"/>
      <c r="G22" s="14"/>
      <c r="H22" s="14"/>
      <c r="I22" s="14"/>
      <c r="J22" s="1"/>
      <c r="K22" s="89" t="s">
        <v>143</v>
      </c>
      <c r="L22" s="74" t="s">
        <v>253</v>
      </c>
      <c r="M22" s="74" t="s">
        <v>279</v>
      </c>
      <c r="N22" s="74" t="s">
        <v>199</v>
      </c>
      <c r="O22" s="74" t="s">
        <v>267</v>
      </c>
      <c r="P22" s="74" t="s">
        <v>253</v>
      </c>
      <c r="Q22" s="74" t="s">
        <v>321</v>
      </c>
      <c r="R22" s="76">
        <v>0.02</v>
      </c>
      <c r="S22" s="14"/>
      <c r="T22" s="22"/>
    </row>
    <row r="23" spans="1:20" ht="20.149999999999999" customHeight="1" x14ac:dyDescent="0.35">
      <c r="A23" s="2"/>
      <c r="B23" s="60"/>
      <c r="C23" s="61" t="s">
        <v>342</v>
      </c>
      <c r="D23" s="62" t="s">
        <v>187</v>
      </c>
      <c r="E23" s="54">
        <f>VLOOKUP(D23,O28:R36,4,FALSE)</f>
        <v>0.04</v>
      </c>
      <c r="F23" s="14"/>
      <c r="G23" s="14"/>
      <c r="H23" s="14"/>
      <c r="I23" s="14"/>
      <c r="J23" s="1"/>
      <c r="K23" s="90" t="s">
        <v>29</v>
      </c>
      <c r="L23" s="79" t="s">
        <v>179</v>
      </c>
      <c r="M23" s="79" t="s">
        <v>283</v>
      </c>
      <c r="N23" s="79" t="s">
        <v>284</v>
      </c>
      <c r="O23" s="79" t="s">
        <v>282</v>
      </c>
      <c r="P23" s="79" t="s">
        <v>16</v>
      </c>
      <c r="Q23" s="79" t="s">
        <v>287</v>
      </c>
      <c r="R23" s="76">
        <v>0.03</v>
      </c>
      <c r="S23" s="14"/>
      <c r="T23" s="22"/>
    </row>
    <row r="24" spans="1:20" ht="20.149999999999999" customHeight="1" x14ac:dyDescent="0.35">
      <c r="A24" s="2"/>
      <c r="B24" s="60"/>
      <c r="C24" s="61" t="s">
        <v>191</v>
      </c>
      <c r="D24" s="62" t="s">
        <v>192</v>
      </c>
      <c r="E24" s="54">
        <f>VLOOKUP(D24,P28:R36,3,FALSE)</f>
        <v>-0.01</v>
      </c>
      <c r="F24" s="14"/>
      <c r="G24" s="14"/>
      <c r="H24" s="15"/>
      <c r="I24" s="14"/>
      <c r="J24" s="1"/>
      <c r="K24" s="91" t="s">
        <v>132</v>
      </c>
      <c r="L24" s="74" t="s">
        <v>278</v>
      </c>
      <c r="M24" s="74" t="s">
        <v>313</v>
      </c>
      <c r="N24" s="74" t="s">
        <v>200</v>
      </c>
      <c r="O24" s="74" t="s">
        <v>180</v>
      </c>
      <c r="P24" s="74" t="s">
        <v>322</v>
      </c>
      <c r="Q24" s="74" t="s">
        <v>323</v>
      </c>
      <c r="R24" s="76">
        <v>0.04</v>
      </c>
      <c r="S24" s="14"/>
      <c r="T24" s="22"/>
    </row>
    <row r="25" spans="1:20" ht="20.149999999999999" customHeight="1" x14ac:dyDescent="0.45">
      <c r="A25" s="2"/>
      <c r="B25" s="63">
        <f>SUM(E20:E25)</f>
        <v>0.08</v>
      </c>
      <c r="C25" s="64" t="s">
        <v>248</v>
      </c>
      <c r="D25" s="65" t="s">
        <v>216</v>
      </c>
      <c r="E25" s="56">
        <f>VLOOKUP(D25,Q28:R36,2,FALSE)</f>
        <v>0.01</v>
      </c>
      <c r="F25" s="14"/>
      <c r="G25" s="14"/>
      <c r="I25" s="14"/>
      <c r="J25" s="1"/>
      <c r="K25" s="92" t="s">
        <v>2</v>
      </c>
      <c r="L25" s="80" t="s">
        <v>2</v>
      </c>
      <c r="M25" s="80" t="s">
        <v>2</v>
      </c>
      <c r="N25" s="80" t="s">
        <v>2</v>
      </c>
      <c r="O25" s="80" t="s">
        <v>2</v>
      </c>
      <c r="P25" s="80" t="s">
        <v>2</v>
      </c>
      <c r="Q25" s="80" t="s">
        <v>2</v>
      </c>
      <c r="R25" s="76">
        <v>0</v>
      </c>
      <c r="S25" s="14"/>
      <c r="T25" s="22"/>
    </row>
    <row r="26" spans="1:20" ht="20.149999999999999" customHeight="1" x14ac:dyDescent="0.45">
      <c r="A26" s="2"/>
      <c r="B26" s="167" t="s">
        <v>27</v>
      </c>
      <c r="C26" s="57" t="s">
        <v>222</v>
      </c>
      <c r="D26" s="58" t="s">
        <v>2</v>
      </c>
      <c r="E26" s="59">
        <f>VLOOKUP(D26,L38:R46,7,FALSE)</f>
        <v>0</v>
      </c>
      <c r="F26" s="14"/>
      <c r="G26" s="14"/>
      <c r="H26" s="14"/>
      <c r="I26" s="14"/>
      <c r="J26" s="1"/>
      <c r="K26" s="93" t="s">
        <v>170</v>
      </c>
      <c r="L26" s="75" t="s">
        <v>172</v>
      </c>
      <c r="M26" s="75" t="s">
        <v>172</v>
      </c>
      <c r="N26" s="75" t="s">
        <v>172</v>
      </c>
      <c r="O26" s="75" t="s">
        <v>172</v>
      </c>
      <c r="P26" s="75" t="s">
        <v>172</v>
      </c>
      <c r="Q26" s="75" t="s">
        <v>172</v>
      </c>
      <c r="R26" s="76">
        <v>0</v>
      </c>
      <c r="S26" s="14"/>
      <c r="T26" s="22"/>
    </row>
    <row r="27" spans="1:20" ht="20.149999999999999" customHeight="1" x14ac:dyDescent="0.35">
      <c r="A27" s="2"/>
      <c r="B27" s="60"/>
      <c r="C27" s="61" t="s">
        <v>225</v>
      </c>
      <c r="D27" s="62" t="s">
        <v>2</v>
      </c>
      <c r="E27" s="54">
        <f>VLOOKUP(D27,M38:R46,6,FALSE)</f>
        <v>0</v>
      </c>
      <c r="F27" s="14"/>
      <c r="G27" s="14"/>
      <c r="H27" s="14"/>
      <c r="I27" s="14"/>
      <c r="J27" s="16"/>
      <c r="K27" s="84" t="s">
        <v>40</v>
      </c>
      <c r="L27" s="70" t="s">
        <v>18</v>
      </c>
      <c r="M27" s="70" t="s">
        <v>66</v>
      </c>
      <c r="N27" s="70" t="s">
        <v>19</v>
      </c>
      <c r="O27" s="70" t="s">
        <v>340</v>
      </c>
      <c r="P27" s="70" t="s">
        <v>341</v>
      </c>
      <c r="Q27" s="70" t="s">
        <v>248</v>
      </c>
      <c r="R27" s="71"/>
      <c r="S27" s="14"/>
      <c r="T27" s="22"/>
    </row>
    <row r="28" spans="1:20" ht="20.149999999999999" customHeight="1" x14ac:dyDescent="0.35">
      <c r="A28" s="2"/>
      <c r="B28" s="60"/>
      <c r="C28" s="61" t="s">
        <v>226</v>
      </c>
      <c r="D28" s="62" t="s">
        <v>229</v>
      </c>
      <c r="E28" s="54">
        <f>VLOOKUP(D28,N38:R46,5,FALSE)</f>
        <v>0.04</v>
      </c>
      <c r="F28" s="14"/>
      <c r="G28" s="14"/>
      <c r="H28" s="14"/>
      <c r="I28" s="14"/>
      <c r="J28" s="1"/>
      <c r="K28" s="94" t="s">
        <v>44</v>
      </c>
      <c r="L28" s="75" t="s">
        <v>42</v>
      </c>
      <c r="M28" s="75" t="s">
        <v>42</v>
      </c>
      <c r="N28" s="75" t="s">
        <v>42</v>
      </c>
      <c r="O28" s="75" t="s">
        <v>42</v>
      </c>
      <c r="P28" s="75" t="s">
        <v>42</v>
      </c>
      <c r="Q28" s="75" t="s">
        <v>42</v>
      </c>
      <c r="R28" s="76">
        <v>-0.04</v>
      </c>
      <c r="S28" s="14"/>
      <c r="T28" s="22"/>
    </row>
    <row r="29" spans="1:20" ht="20.149999999999999" customHeight="1" x14ac:dyDescent="0.35">
      <c r="A29" s="2"/>
      <c r="B29" s="60"/>
      <c r="C29" s="61" t="s">
        <v>220</v>
      </c>
      <c r="D29" s="62" t="s">
        <v>204</v>
      </c>
      <c r="E29" s="54">
        <f>VLOOKUP(D29,O38:R46,4,FALSE)</f>
        <v>0.04</v>
      </c>
      <c r="F29" s="14"/>
      <c r="G29" s="14"/>
      <c r="H29" s="14"/>
      <c r="I29" s="14"/>
      <c r="J29" s="1"/>
      <c r="K29" s="86" t="s">
        <v>38</v>
      </c>
      <c r="L29" s="79" t="s">
        <v>43</v>
      </c>
      <c r="M29" s="79" t="s">
        <v>324</v>
      </c>
      <c r="N29" s="79" t="s">
        <v>46</v>
      </c>
      <c r="O29" s="79" t="s">
        <v>325</v>
      </c>
      <c r="P29" s="79" t="s">
        <v>45</v>
      </c>
      <c r="Q29" s="79" t="s">
        <v>326</v>
      </c>
      <c r="R29" s="76">
        <v>-0.02</v>
      </c>
      <c r="S29" s="14"/>
      <c r="T29" s="22"/>
    </row>
    <row r="30" spans="1:20" ht="20.149999999999999" customHeight="1" x14ac:dyDescent="0.35">
      <c r="A30" s="2"/>
      <c r="B30" s="60"/>
      <c r="C30" s="61" t="s">
        <v>251</v>
      </c>
      <c r="D30" s="62" t="s">
        <v>2</v>
      </c>
      <c r="E30" s="54">
        <f>VLOOKUP(D30,P38:R46,3,FALSE)</f>
        <v>0</v>
      </c>
      <c r="F30" s="14"/>
      <c r="G30" s="14"/>
      <c r="H30" s="14"/>
      <c r="I30" s="14"/>
      <c r="J30" s="1"/>
      <c r="K30" s="87" t="s">
        <v>39</v>
      </c>
      <c r="L30" s="74" t="s">
        <v>186</v>
      </c>
      <c r="M30" s="74" t="s">
        <v>184</v>
      </c>
      <c r="N30" s="74" t="s">
        <v>183</v>
      </c>
      <c r="O30" s="74" t="s">
        <v>288</v>
      </c>
      <c r="P30" s="74" t="s">
        <v>192</v>
      </c>
      <c r="Q30" s="74" t="s">
        <v>215</v>
      </c>
      <c r="R30" s="76">
        <v>-0.01</v>
      </c>
      <c r="S30" s="14"/>
      <c r="T30" s="22"/>
    </row>
    <row r="31" spans="1:20" ht="20.149999999999999" customHeight="1" x14ac:dyDescent="0.45">
      <c r="A31" s="2"/>
      <c r="B31" s="63">
        <f>SUM(E26:E31)</f>
        <v>0.09</v>
      </c>
      <c r="C31" s="64" t="s">
        <v>339</v>
      </c>
      <c r="D31" s="65" t="s">
        <v>206</v>
      </c>
      <c r="E31" s="56">
        <f>VLOOKUP(D31,Q38:R46,2,FALSE)</f>
        <v>0.01</v>
      </c>
      <c r="F31" s="14"/>
      <c r="G31" s="14"/>
      <c r="H31" s="14"/>
      <c r="I31" s="14"/>
      <c r="J31" s="1"/>
      <c r="K31" s="88" t="s">
        <v>28</v>
      </c>
      <c r="L31" s="79" t="s">
        <v>20</v>
      </c>
      <c r="M31" s="79" t="s">
        <v>241</v>
      </c>
      <c r="N31" s="79" t="s">
        <v>242</v>
      </c>
      <c r="O31" s="79" t="s">
        <v>188</v>
      </c>
      <c r="P31" s="79" t="s">
        <v>190</v>
      </c>
      <c r="Q31" s="79" t="s">
        <v>216</v>
      </c>
      <c r="R31" s="76">
        <v>0.01</v>
      </c>
      <c r="S31" s="14"/>
      <c r="T31" s="22"/>
    </row>
    <row r="32" spans="1:20" s="28" customFormat="1" ht="20.9" customHeight="1" x14ac:dyDescent="0.35">
      <c r="A32" s="2"/>
      <c r="C32" s="26"/>
      <c r="D32" s="26"/>
      <c r="E32" s="47"/>
      <c r="F32" s="14"/>
      <c r="G32" s="14"/>
      <c r="H32" s="14"/>
      <c r="I32" s="14"/>
      <c r="J32" s="1"/>
      <c r="K32" s="89" t="s">
        <v>143</v>
      </c>
      <c r="L32" s="74" t="s">
        <v>182</v>
      </c>
      <c r="M32" s="74" t="s">
        <v>185</v>
      </c>
      <c r="N32" s="74" t="s">
        <v>193</v>
      </c>
      <c r="O32" s="74" t="s">
        <v>327</v>
      </c>
      <c r="P32" s="74" t="s">
        <v>193</v>
      </c>
      <c r="Q32" s="74" t="s">
        <v>214</v>
      </c>
      <c r="R32" s="76">
        <v>0.02</v>
      </c>
      <c r="S32" s="14"/>
      <c r="T32" s="22"/>
    </row>
    <row r="33" spans="1:20" ht="20.149999999999999" customHeight="1" x14ac:dyDescent="0.35">
      <c r="A33" s="2"/>
      <c r="B33" s="136" t="s">
        <v>423</v>
      </c>
      <c r="C33" s="14"/>
      <c r="D33" s="14"/>
      <c r="E33" s="48"/>
      <c r="F33" s="14"/>
      <c r="G33" s="14"/>
      <c r="H33" s="14"/>
      <c r="I33" s="14"/>
      <c r="J33" s="16"/>
      <c r="K33" s="90" t="s">
        <v>29</v>
      </c>
      <c r="L33" s="79" t="s">
        <v>189</v>
      </c>
      <c r="M33" s="79" t="s">
        <v>240</v>
      </c>
      <c r="N33" s="79" t="s">
        <v>174</v>
      </c>
      <c r="O33" s="79" t="s">
        <v>246</v>
      </c>
      <c r="P33" s="79" t="s">
        <v>247</v>
      </c>
      <c r="Q33" s="79" t="s">
        <v>249</v>
      </c>
      <c r="R33" s="76">
        <v>0.03</v>
      </c>
      <c r="S33" s="14"/>
      <c r="T33" s="22"/>
    </row>
    <row r="34" spans="1:20" ht="21" customHeight="1" x14ac:dyDescent="0.35">
      <c r="A34" s="2"/>
      <c r="B34" s="133" t="s">
        <v>349</v>
      </c>
      <c r="C34" s="14"/>
      <c r="D34" s="14"/>
      <c r="E34" s="48"/>
      <c r="F34" s="14"/>
      <c r="G34" s="14"/>
      <c r="H34" s="14"/>
      <c r="I34" s="14"/>
      <c r="K34" s="91" t="s">
        <v>132</v>
      </c>
      <c r="L34" s="74" t="s">
        <v>22</v>
      </c>
      <c r="M34" s="74" t="s">
        <v>310</v>
      </c>
      <c r="N34" s="74" t="s">
        <v>328</v>
      </c>
      <c r="O34" s="74" t="s">
        <v>187</v>
      </c>
      <c r="P34" s="74" t="s">
        <v>289</v>
      </c>
      <c r="Q34" s="74" t="s">
        <v>329</v>
      </c>
      <c r="R34" s="76">
        <v>0.04</v>
      </c>
      <c r="S34" s="14"/>
      <c r="T34" s="22"/>
    </row>
    <row r="35" spans="1:20" ht="21" customHeight="1" x14ac:dyDescent="0.45">
      <c r="A35" s="2"/>
      <c r="B35" s="1"/>
      <c r="C35" s="7"/>
      <c r="D35" s="14"/>
      <c r="E35" s="14"/>
      <c r="F35" s="14"/>
      <c r="G35" s="7"/>
      <c r="H35" s="7"/>
      <c r="J35" s="19"/>
      <c r="K35" s="92" t="s">
        <v>2</v>
      </c>
      <c r="L35" s="80" t="s">
        <v>2</v>
      </c>
      <c r="M35" s="80" t="s">
        <v>2</v>
      </c>
      <c r="N35" s="80" t="s">
        <v>2</v>
      </c>
      <c r="O35" s="80" t="s">
        <v>2</v>
      </c>
      <c r="P35" s="80" t="s">
        <v>2</v>
      </c>
      <c r="Q35" s="80" t="s">
        <v>2</v>
      </c>
      <c r="R35" s="76">
        <v>0</v>
      </c>
      <c r="S35" s="14"/>
      <c r="T35" s="22"/>
    </row>
    <row r="36" spans="1:20" ht="21" customHeight="1" thickBot="1" x14ac:dyDescent="0.5">
      <c r="A36" s="2"/>
      <c r="B36" s="2"/>
      <c r="C36" s="2"/>
      <c r="D36" s="7"/>
      <c r="E36" s="13"/>
      <c r="F36" s="7"/>
      <c r="G36" s="7"/>
      <c r="H36" s="7"/>
      <c r="I36" s="14"/>
      <c r="J36" s="1"/>
      <c r="K36" s="93" t="s">
        <v>170</v>
      </c>
      <c r="L36" s="75" t="s">
        <v>172</v>
      </c>
      <c r="M36" s="75" t="s">
        <v>172</v>
      </c>
      <c r="N36" s="75" t="s">
        <v>172</v>
      </c>
      <c r="O36" s="75" t="s">
        <v>172</v>
      </c>
      <c r="P36" s="75" t="s">
        <v>172</v>
      </c>
      <c r="Q36" s="75" t="s">
        <v>172</v>
      </c>
      <c r="R36" s="76">
        <v>0</v>
      </c>
      <c r="S36" s="14"/>
      <c r="T36" s="22"/>
    </row>
    <row r="37" spans="1:20" ht="21" customHeight="1" thickBot="1" x14ac:dyDescent="0.5">
      <c r="A37" s="2"/>
      <c r="B37" s="2"/>
      <c r="C37" s="2"/>
      <c r="D37" s="386" t="s">
        <v>64</v>
      </c>
      <c r="E37" s="81">
        <f>'1. Condition Assessment'!I38*4/1000</f>
        <v>0.68400000000000005</v>
      </c>
      <c r="F37" s="7"/>
      <c r="G37" s="7"/>
      <c r="H37" s="7"/>
      <c r="I37" s="14"/>
      <c r="J37" s="1"/>
      <c r="K37" s="84" t="s">
        <v>40</v>
      </c>
      <c r="L37" s="70" t="s">
        <v>222</v>
      </c>
      <c r="M37" s="70" t="s">
        <v>225</v>
      </c>
      <c r="N37" s="70" t="s">
        <v>226</v>
      </c>
      <c r="O37" s="70" t="s">
        <v>220</v>
      </c>
      <c r="P37" s="70" t="s">
        <v>251</v>
      </c>
      <c r="Q37" s="70" t="s">
        <v>339</v>
      </c>
      <c r="R37" s="71"/>
      <c r="S37" s="14"/>
      <c r="T37" s="22"/>
    </row>
    <row r="38" spans="1:20" ht="21" customHeight="1" thickBot="1" x14ac:dyDescent="0.5">
      <c r="A38" s="2"/>
      <c r="B38" s="2"/>
      <c r="C38" s="2"/>
      <c r="D38" s="387"/>
      <c r="E38" s="36"/>
      <c r="F38" s="7"/>
      <c r="G38" s="14"/>
      <c r="H38" s="14"/>
      <c r="J38" s="1"/>
      <c r="K38" s="94" t="s">
        <v>44</v>
      </c>
      <c r="L38" s="75" t="s">
        <v>42</v>
      </c>
      <c r="M38" s="75" t="s">
        <v>42</v>
      </c>
      <c r="N38" s="75" t="s">
        <v>42</v>
      </c>
      <c r="O38" s="75" t="s">
        <v>42</v>
      </c>
      <c r="P38" s="75" t="s">
        <v>42</v>
      </c>
      <c r="Q38" s="75" t="s">
        <v>42</v>
      </c>
      <c r="R38" s="76">
        <v>-0.04</v>
      </c>
      <c r="S38" s="14"/>
      <c r="T38" s="22"/>
    </row>
    <row r="39" spans="1:20" ht="21" customHeight="1" thickBot="1" x14ac:dyDescent="0.4">
      <c r="A39" s="2"/>
      <c r="B39" s="2"/>
      <c r="C39" s="2"/>
      <c r="D39" s="386" t="s">
        <v>60</v>
      </c>
      <c r="E39" s="82">
        <f>B13+B19+B25+B31</f>
        <v>0.27</v>
      </c>
      <c r="F39" s="38">
        <f>E39</f>
        <v>0.27</v>
      </c>
      <c r="G39" s="1"/>
      <c r="H39" s="14"/>
      <c r="I39" s="14"/>
      <c r="J39" s="1"/>
      <c r="K39" s="86" t="s">
        <v>38</v>
      </c>
      <c r="L39" s="79" t="s">
        <v>330</v>
      </c>
      <c r="M39" s="79" t="s">
        <v>331</v>
      </c>
      <c r="N39" s="80" t="s">
        <v>332</v>
      </c>
      <c r="O39" s="79" t="s">
        <v>309</v>
      </c>
      <c r="P39" s="79" t="s">
        <v>202</v>
      </c>
      <c r="Q39" s="79" t="s">
        <v>333</v>
      </c>
      <c r="R39" s="76">
        <v>-0.02</v>
      </c>
      <c r="S39" s="14"/>
      <c r="T39" s="22"/>
    </row>
    <row r="40" spans="1:20" ht="21" customHeight="1" thickBot="1" x14ac:dyDescent="0.4">
      <c r="A40" s="2"/>
      <c r="C40" s="2"/>
      <c r="D40" s="387"/>
      <c r="E40" s="36"/>
      <c r="F40" s="1"/>
      <c r="G40" s="1"/>
      <c r="H40" s="14"/>
      <c r="I40" s="14"/>
      <c r="J40" s="1"/>
      <c r="K40" s="87" t="s">
        <v>39</v>
      </c>
      <c r="L40" s="75" t="s">
        <v>334</v>
      </c>
      <c r="M40" s="74" t="s">
        <v>335</v>
      </c>
      <c r="N40" s="74" t="s">
        <v>228</v>
      </c>
      <c r="O40" s="74" t="s">
        <v>181</v>
      </c>
      <c r="P40" s="74" t="s">
        <v>290</v>
      </c>
      <c r="Q40" s="74" t="s">
        <v>336</v>
      </c>
      <c r="R40" s="76">
        <v>-0.01</v>
      </c>
      <c r="S40" s="14"/>
      <c r="T40" s="22"/>
    </row>
    <row r="41" spans="1:20" ht="21" customHeight="1" thickBot="1" x14ac:dyDescent="0.5">
      <c r="A41" s="2"/>
      <c r="B41" s="2"/>
      <c r="C41" s="7"/>
      <c r="D41" s="386" t="s">
        <v>65</v>
      </c>
      <c r="E41" s="81">
        <f>E37+(B13+B19+B25+B31)</f>
        <v>0.95400000000000007</v>
      </c>
      <c r="F41" s="1"/>
      <c r="G41" s="1"/>
      <c r="H41" s="14"/>
      <c r="I41" s="14"/>
      <c r="J41" s="1"/>
      <c r="K41" s="88" t="s">
        <v>28</v>
      </c>
      <c r="L41" s="79" t="s">
        <v>223</v>
      </c>
      <c r="M41" s="79" t="s">
        <v>337</v>
      </c>
      <c r="N41" s="80" t="s">
        <v>227</v>
      </c>
      <c r="O41" s="79" t="s">
        <v>232</v>
      </c>
      <c r="P41" s="79" t="s">
        <v>311</v>
      </c>
      <c r="Q41" s="79" t="s">
        <v>566</v>
      </c>
      <c r="R41" s="76">
        <v>0.01</v>
      </c>
      <c r="S41" s="14"/>
      <c r="T41" s="22"/>
    </row>
    <row r="42" spans="1:20" ht="21" customHeight="1" x14ac:dyDescent="0.45">
      <c r="A42" s="2"/>
      <c r="B42" s="1"/>
      <c r="C42" s="7"/>
      <c r="D42" s="1"/>
      <c r="E42" s="1"/>
      <c r="F42" s="1"/>
      <c r="G42" s="1"/>
      <c r="H42" s="14"/>
      <c r="I42" s="14"/>
      <c r="J42" s="1"/>
      <c r="K42" s="89" t="s">
        <v>143</v>
      </c>
      <c r="L42" s="74" t="s">
        <v>23</v>
      </c>
      <c r="M42" s="74" t="s">
        <v>221</v>
      </c>
      <c r="N42" s="74" t="s">
        <v>230</v>
      </c>
      <c r="O42" s="74" t="s">
        <v>205</v>
      </c>
      <c r="P42" s="74" t="s">
        <v>201</v>
      </c>
      <c r="Q42" s="75" t="s">
        <v>217</v>
      </c>
      <c r="R42" s="76">
        <v>0.02</v>
      </c>
      <c r="S42" s="14"/>
      <c r="T42" s="22"/>
    </row>
    <row r="43" spans="1:20" ht="21" customHeight="1" x14ac:dyDescent="0.45">
      <c r="A43" s="2"/>
      <c r="B43" s="1"/>
      <c r="C43" s="7"/>
      <c r="D43" s="1"/>
      <c r="E43" s="1"/>
      <c r="F43" s="1"/>
      <c r="G43" s="1"/>
      <c r="H43" s="14"/>
      <c r="I43" s="14"/>
      <c r="J43" s="1"/>
      <c r="K43" s="90" t="s">
        <v>29</v>
      </c>
      <c r="L43" s="80" t="s">
        <v>21</v>
      </c>
      <c r="M43" s="80" t="s">
        <v>338</v>
      </c>
      <c r="N43" s="79" t="s">
        <v>231</v>
      </c>
      <c r="O43" s="80" t="s">
        <v>233</v>
      </c>
      <c r="P43" s="79" t="s">
        <v>203</v>
      </c>
      <c r="Q43" s="80" t="s">
        <v>218</v>
      </c>
      <c r="R43" s="76">
        <v>0.03</v>
      </c>
      <c r="S43" s="14"/>
      <c r="T43" s="22"/>
    </row>
    <row r="44" spans="1:20" ht="21" customHeight="1" x14ac:dyDescent="0.45">
      <c r="A44" s="2"/>
      <c r="B44" s="1"/>
      <c r="C44" s="7"/>
      <c r="D44" s="1"/>
      <c r="E44" s="1"/>
      <c r="F44" s="1"/>
      <c r="G44" s="1"/>
      <c r="H44" s="14"/>
      <c r="I44" s="14"/>
      <c r="J44" s="1"/>
      <c r="K44" s="91" t="s">
        <v>132</v>
      </c>
      <c r="L44" s="74" t="s">
        <v>312</v>
      </c>
      <c r="M44" s="74" t="s">
        <v>224</v>
      </c>
      <c r="N44" s="74" t="s">
        <v>229</v>
      </c>
      <c r="O44" s="74" t="s">
        <v>204</v>
      </c>
      <c r="P44" s="74" t="s">
        <v>219</v>
      </c>
      <c r="Q44" s="74" t="s">
        <v>234</v>
      </c>
      <c r="R44" s="76">
        <v>0.04</v>
      </c>
      <c r="S44" s="14"/>
      <c r="T44" s="22"/>
    </row>
    <row r="45" spans="1:20" ht="21" customHeight="1" x14ac:dyDescent="0.45">
      <c r="A45" s="2"/>
      <c r="B45" s="1"/>
      <c r="C45" s="7"/>
      <c r="D45" s="1"/>
      <c r="E45" s="1"/>
      <c r="F45" s="1"/>
      <c r="G45" s="1"/>
      <c r="H45" s="14"/>
      <c r="I45" s="14"/>
      <c r="J45" s="1"/>
      <c r="K45" s="92" t="s">
        <v>2</v>
      </c>
      <c r="L45" s="80" t="s">
        <v>2</v>
      </c>
      <c r="M45" s="80" t="s">
        <v>2</v>
      </c>
      <c r="N45" s="80" t="s">
        <v>2</v>
      </c>
      <c r="O45" s="80" t="s">
        <v>2</v>
      </c>
      <c r="P45" s="80" t="s">
        <v>2</v>
      </c>
      <c r="Q45" s="80" t="s">
        <v>2</v>
      </c>
      <c r="R45" s="76">
        <v>0</v>
      </c>
      <c r="S45" s="14"/>
      <c r="T45" s="22"/>
    </row>
    <row r="46" spans="1:20" ht="19" customHeight="1" thickBot="1" x14ac:dyDescent="0.5">
      <c r="A46" s="2"/>
      <c r="C46" s="7"/>
      <c r="D46" s="1"/>
      <c r="E46" s="1"/>
      <c r="F46" s="1"/>
      <c r="G46" s="1"/>
      <c r="H46" s="14"/>
      <c r="I46" s="14"/>
      <c r="J46" s="1"/>
      <c r="K46" s="95" t="s">
        <v>170</v>
      </c>
      <c r="L46" s="77" t="s">
        <v>172</v>
      </c>
      <c r="M46" s="77" t="s">
        <v>172</v>
      </c>
      <c r="N46" s="77" t="s">
        <v>172</v>
      </c>
      <c r="O46" s="77" t="s">
        <v>172</v>
      </c>
      <c r="P46" s="77" t="s">
        <v>172</v>
      </c>
      <c r="Q46" s="77" t="s">
        <v>172</v>
      </c>
      <c r="R46" s="78">
        <v>0</v>
      </c>
      <c r="S46" s="14"/>
      <c r="T46" s="22"/>
    </row>
    <row r="47" spans="1:20" ht="19" customHeight="1" x14ac:dyDescent="0.45">
      <c r="A47" s="2"/>
      <c r="B47" s="1"/>
      <c r="C47" s="7"/>
      <c r="D47" s="1"/>
      <c r="E47" s="1"/>
      <c r="F47" s="1"/>
      <c r="G47" s="1"/>
      <c r="H47" s="14"/>
      <c r="I47" s="14"/>
      <c r="J47" s="1"/>
      <c r="K47" s="1"/>
      <c r="L47" s="1"/>
      <c r="M47" s="1"/>
      <c r="N47" s="1"/>
      <c r="O47" s="1"/>
      <c r="P47" s="1"/>
      <c r="Q47" s="1"/>
      <c r="R47" s="14"/>
      <c r="S47" s="14"/>
      <c r="T47" s="22"/>
    </row>
    <row r="48" spans="1:20" s="24" customFormat="1" ht="19" customHeight="1" x14ac:dyDescent="0.45">
      <c r="A48" s="2"/>
      <c r="B48" s="1"/>
      <c r="C48" s="7"/>
      <c r="D48" s="1"/>
      <c r="E48" s="1"/>
      <c r="F48" s="1"/>
      <c r="G48" s="1"/>
      <c r="H48" s="14"/>
      <c r="I48" s="14"/>
      <c r="J48" s="1"/>
      <c r="K48" s="1"/>
      <c r="L48" s="1"/>
      <c r="M48" s="53" t="s">
        <v>236</v>
      </c>
      <c r="N48" s="53" t="s">
        <v>238</v>
      </c>
      <c r="O48" s="1"/>
      <c r="P48" s="1"/>
      <c r="Q48" s="1"/>
      <c r="R48" s="14"/>
      <c r="S48" s="14"/>
      <c r="T48" s="22"/>
    </row>
    <row r="49" spans="1:20" ht="19" customHeight="1" x14ac:dyDescent="0.45">
      <c r="A49" s="2"/>
      <c r="B49" s="19"/>
      <c r="C49" s="7"/>
      <c r="D49" s="1"/>
      <c r="E49" s="1"/>
      <c r="F49" s="1"/>
      <c r="G49" s="1"/>
      <c r="H49" s="14"/>
      <c r="I49" s="14"/>
      <c r="J49" s="23"/>
      <c r="K49" s="1"/>
      <c r="L49" s="1"/>
      <c r="M49" s="53" t="s">
        <v>235</v>
      </c>
      <c r="N49" s="53" t="s">
        <v>245</v>
      </c>
      <c r="O49" s="1"/>
      <c r="P49" s="1"/>
      <c r="Q49" s="1"/>
      <c r="R49" s="14"/>
      <c r="S49" s="14"/>
      <c r="T49" s="22"/>
    </row>
    <row r="50" spans="1:20" ht="19" customHeight="1" x14ac:dyDescent="0.45">
      <c r="A50" s="2"/>
      <c r="B50" s="1"/>
      <c r="C50" s="7"/>
      <c r="D50" s="1"/>
      <c r="E50" s="1"/>
      <c r="F50" s="1"/>
      <c r="G50" s="1"/>
      <c r="H50" s="14"/>
      <c r="I50" s="14"/>
      <c r="J50" s="23"/>
      <c r="K50" s="1"/>
      <c r="L50" s="1"/>
      <c r="M50" s="53" t="s">
        <v>260</v>
      </c>
      <c r="N50" s="53" t="s">
        <v>244</v>
      </c>
      <c r="O50" s="1"/>
      <c r="P50" s="1"/>
      <c r="Q50" s="1"/>
      <c r="R50" s="14"/>
      <c r="S50" s="14"/>
      <c r="T50" s="22"/>
    </row>
    <row r="51" spans="1:20" ht="19" customHeight="1" x14ac:dyDescent="0.45">
      <c r="A51" s="2"/>
      <c r="B51" s="1"/>
      <c r="C51" s="7"/>
      <c r="D51" s="1"/>
      <c r="E51" s="1"/>
      <c r="F51" s="1"/>
      <c r="G51" s="1"/>
      <c r="H51" s="14"/>
      <c r="I51" s="14"/>
      <c r="J51" s="23"/>
      <c r="K51" s="1"/>
      <c r="L51" s="1"/>
      <c r="M51" s="53" t="s">
        <v>250</v>
      </c>
      <c r="N51" s="53" t="s">
        <v>243</v>
      </c>
      <c r="O51" s="1"/>
      <c r="P51" s="1"/>
      <c r="Q51" s="1"/>
      <c r="R51" s="14"/>
      <c r="S51" s="14"/>
      <c r="T51" s="22"/>
    </row>
    <row r="52" spans="1:20" ht="19" customHeight="1" x14ac:dyDescent="0.45">
      <c r="A52" s="2"/>
      <c r="B52" s="1"/>
      <c r="C52" s="7"/>
      <c r="D52" s="1"/>
      <c r="E52" s="1"/>
      <c r="F52" s="1"/>
      <c r="G52" s="1"/>
      <c r="H52" s="14"/>
      <c r="I52" s="14"/>
      <c r="J52" s="1"/>
      <c r="K52" s="1"/>
      <c r="L52" s="1"/>
      <c r="M52" s="53" t="s">
        <v>239</v>
      </c>
      <c r="N52" s="53" t="s">
        <v>237</v>
      </c>
      <c r="O52" s="1"/>
      <c r="P52" s="1"/>
      <c r="Q52" s="1"/>
      <c r="R52" s="14"/>
      <c r="S52" s="14"/>
      <c r="T52" s="22"/>
    </row>
    <row r="53" spans="1:20" ht="19" customHeight="1" x14ac:dyDescent="0.45">
      <c r="A53" s="2"/>
      <c r="B53" s="1"/>
      <c r="C53" s="7"/>
      <c r="D53" s="1"/>
      <c r="E53" s="1"/>
      <c r="F53" s="1"/>
      <c r="G53" s="1"/>
      <c r="H53" s="14"/>
      <c r="I53" s="14"/>
      <c r="J53" s="1"/>
      <c r="K53" s="1"/>
      <c r="L53" s="1"/>
      <c r="M53" s="1"/>
      <c r="N53" s="1"/>
      <c r="O53" s="1"/>
      <c r="P53" s="1"/>
      <c r="Q53" s="1"/>
      <c r="S53" s="14"/>
      <c r="T53" s="22"/>
    </row>
    <row r="54" spans="1:20" ht="19" customHeight="1" x14ac:dyDescent="0.35">
      <c r="A54" s="2"/>
      <c r="B54" s="105" t="s">
        <v>395</v>
      </c>
      <c r="C54" s="1"/>
      <c r="D54" s="1"/>
      <c r="E54" s="1"/>
      <c r="F54" s="1"/>
      <c r="G54" s="1"/>
      <c r="H54" s="1"/>
      <c r="I54" s="1"/>
      <c r="J54" s="1"/>
      <c r="K54" s="1"/>
      <c r="L54" s="1"/>
      <c r="M54" s="1"/>
      <c r="N54" s="1"/>
      <c r="O54" s="1"/>
      <c r="P54" s="1"/>
      <c r="Q54" s="1"/>
      <c r="R54" s="121"/>
      <c r="S54" s="14"/>
      <c r="T54" s="22"/>
    </row>
    <row r="55" spans="1:20" ht="9" customHeight="1" x14ac:dyDescent="0.35">
      <c r="A55" s="22"/>
      <c r="B55" s="22"/>
      <c r="C55" s="22"/>
      <c r="D55" s="22"/>
      <c r="E55" s="22"/>
      <c r="F55" s="22"/>
      <c r="G55" s="22"/>
      <c r="H55" s="22"/>
      <c r="I55" s="22"/>
      <c r="J55" s="22"/>
      <c r="K55" s="22"/>
      <c r="L55" s="22"/>
      <c r="M55" s="22"/>
      <c r="N55" s="22"/>
      <c r="O55" s="22"/>
      <c r="P55" s="22"/>
      <c r="Q55" s="22"/>
      <c r="R55" s="22"/>
      <c r="S55" s="22"/>
      <c r="T55" s="22"/>
    </row>
    <row r="56" spans="1:20" x14ac:dyDescent="0.35">
      <c r="C56"/>
      <c r="D56"/>
      <c r="E56"/>
      <c r="F56"/>
      <c r="G56"/>
      <c r="H56"/>
      <c r="I56"/>
    </row>
    <row r="57" spans="1:20" x14ac:dyDescent="0.35">
      <c r="C57"/>
      <c r="D57"/>
      <c r="E57"/>
      <c r="F57"/>
      <c r="G57"/>
      <c r="H57"/>
      <c r="I57"/>
      <c r="R57"/>
      <c r="S57"/>
    </row>
    <row r="58" spans="1:20" x14ac:dyDescent="0.35">
      <c r="C58"/>
      <c r="D58"/>
      <c r="E58"/>
      <c r="F58"/>
      <c r="G58"/>
      <c r="H58"/>
      <c r="I58"/>
      <c r="R58"/>
      <c r="S58"/>
    </row>
    <row r="59" spans="1:20" x14ac:dyDescent="0.35">
      <c r="C59"/>
      <c r="D59"/>
      <c r="E59"/>
      <c r="F59"/>
      <c r="G59"/>
      <c r="H59"/>
      <c r="I59"/>
      <c r="R59"/>
      <c r="S59"/>
    </row>
    <row r="60" spans="1:20" x14ac:dyDescent="0.35">
      <c r="C60"/>
      <c r="D60"/>
      <c r="E60"/>
      <c r="F60"/>
      <c r="G60"/>
      <c r="H60"/>
      <c r="I60"/>
      <c r="R60"/>
      <c r="S60"/>
    </row>
    <row r="61" spans="1:20" x14ac:dyDescent="0.35">
      <c r="C61"/>
      <c r="D61"/>
      <c r="E61"/>
      <c r="F61"/>
      <c r="G61"/>
      <c r="H61"/>
      <c r="I61"/>
      <c r="R61"/>
      <c r="S61"/>
    </row>
    <row r="62" spans="1:20" x14ac:dyDescent="0.35">
      <c r="C62"/>
      <c r="D62"/>
      <c r="E62"/>
      <c r="F62"/>
      <c r="G62"/>
      <c r="H62"/>
      <c r="I62"/>
      <c r="R62"/>
      <c r="S62"/>
    </row>
    <row r="63" spans="1:20" x14ac:dyDescent="0.35">
      <c r="R63"/>
      <c r="S63"/>
    </row>
  </sheetData>
  <sortState xmlns:xlrd2="http://schemas.microsoft.com/office/spreadsheetml/2017/richdata2" ref="M48:M54">
    <sortCondition ref="M48:M54"/>
  </sortState>
  <conditionalFormatting sqref="E37 E41">
    <cfRule type="colorScale" priority="28">
      <colorScale>
        <cfvo type="num" val="0"/>
        <cfvo type="num" val="0.5"/>
        <cfvo type="num" val="1"/>
        <color rgb="FFFA0000"/>
        <color rgb="FFFFFF66"/>
        <color rgb="FF00FA00"/>
      </colorScale>
    </cfRule>
  </conditionalFormatting>
  <conditionalFormatting sqref="E8:E31">
    <cfRule type="colorScale" priority="23">
      <colorScale>
        <cfvo type="num" val="-0.04"/>
        <cfvo type="num" val="0"/>
        <cfvo type="num" val="0.04"/>
        <color rgb="FFFF0000"/>
        <color rgb="FFFFFF00"/>
        <color rgb="FF00FA00"/>
      </colorScale>
    </cfRule>
  </conditionalFormatting>
  <dataValidations count="24">
    <dataValidation type="list" allowBlank="1" showInputMessage="1" showErrorMessage="1" sqref="D9" xr:uid="{00000000-0002-0000-0500-000000000000}">
      <formula1>$M$8:$M$16</formula1>
    </dataValidation>
    <dataValidation type="list" allowBlank="1" showInputMessage="1" showErrorMessage="1" sqref="D10" xr:uid="{00000000-0002-0000-0500-000001000000}">
      <formula1>$N$8:$N$16</formula1>
    </dataValidation>
    <dataValidation type="list" allowBlank="1" showInputMessage="1" showErrorMessage="1" sqref="D11" xr:uid="{00000000-0002-0000-0500-000002000000}">
      <formula1>$O8:$O16</formula1>
    </dataValidation>
    <dataValidation type="list" allowBlank="1" showInputMessage="1" showErrorMessage="1" sqref="D12" xr:uid="{00000000-0002-0000-0500-000003000000}">
      <formula1>$P8:$P16</formula1>
    </dataValidation>
    <dataValidation type="list" allowBlank="1" showInputMessage="1" showErrorMessage="1" sqref="D8" xr:uid="{00000000-0002-0000-0500-000004000000}">
      <formula1>$L$8:$L$16</formula1>
    </dataValidation>
    <dataValidation type="list" allowBlank="1" showInputMessage="1" showErrorMessage="1" sqref="D13" xr:uid="{00000000-0002-0000-0500-000005000000}">
      <formula1>$Q8:$Q16</formula1>
    </dataValidation>
    <dataValidation type="list" allowBlank="1" showInputMessage="1" showErrorMessage="1" sqref="D15" xr:uid="{00000000-0002-0000-0500-000006000000}">
      <formula1>M18:M26</formula1>
    </dataValidation>
    <dataValidation type="list" allowBlank="1" showInputMessage="1" showErrorMessage="1" sqref="D16" xr:uid="{00000000-0002-0000-0500-000007000000}">
      <formula1>$N18:$N26</formula1>
    </dataValidation>
    <dataValidation type="list" allowBlank="1" showInputMessage="1" showErrorMessage="1" sqref="D17" xr:uid="{00000000-0002-0000-0500-000008000000}">
      <formula1>$O18:$O26</formula1>
    </dataValidation>
    <dataValidation type="list" allowBlank="1" showInputMessage="1" showErrorMessage="1" sqref="D18" xr:uid="{00000000-0002-0000-0500-000009000000}">
      <formula1>$P18:$P26</formula1>
    </dataValidation>
    <dataValidation type="list" allowBlank="1" showInputMessage="1" showErrorMessage="1" sqref="D14" xr:uid="{00000000-0002-0000-0500-00000A000000}">
      <formula1>$L$18:$L$26</formula1>
    </dataValidation>
    <dataValidation type="list" allowBlank="1" showInputMessage="1" showErrorMessage="1" sqref="D19" xr:uid="{00000000-0002-0000-0500-00000B000000}">
      <formula1>$Q18:$Q26</formula1>
    </dataValidation>
    <dataValidation type="list" allowBlank="1" showInputMessage="1" showErrorMessage="1" sqref="D22" xr:uid="{00000000-0002-0000-0500-00000C000000}">
      <formula1>$N28:$N36</formula1>
    </dataValidation>
    <dataValidation type="list" allowBlank="1" showInputMessage="1" showErrorMessage="1" sqref="D23" xr:uid="{00000000-0002-0000-0500-00000D000000}">
      <formula1>$O28:$O36</formula1>
    </dataValidation>
    <dataValidation type="list" allowBlank="1" showInputMessage="1" showErrorMessage="1" sqref="D24" xr:uid="{00000000-0002-0000-0500-00000E000000}">
      <formula1>$P28:$P36</formula1>
    </dataValidation>
    <dataValidation type="list" allowBlank="1" showInputMessage="1" showErrorMessage="1" sqref="D25" xr:uid="{00000000-0002-0000-0500-00000F000000}">
      <formula1>$Q28:$Q36</formula1>
    </dataValidation>
    <dataValidation type="list" allowBlank="1" showInputMessage="1" showErrorMessage="1" sqref="D21" xr:uid="{00000000-0002-0000-0500-000010000000}">
      <formula1>M28:M36</formula1>
    </dataValidation>
    <dataValidation type="list" allowBlank="1" showInputMessage="1" showErrorMessage="1" sqref="D20" xr:uid="{00000000-0002-0000-0500-000011000000}">
      <formula1>$L$28:$L$36</formula1>
    </dataValidation>
    <dataValidation type="list" allowBlank="1" showInputMessage="1" showErrorMessage="1" sqref="D27" xr:uid="{00000000-0002-0000-0500-000012000000}">
      <formula1>M38:M46</formula1>
    </dataValidation>
    <dataValidation type="list" allowBlank="1" showInputMessage="1" showErrorMessage="1" sqref="D28" xr:uid="{00000000-0002-0000-0500-000013000000}">
      <formula1>$N38:$N46</formula1>
    </dataValidation>
    <dataValidation type="list" allowBlank="1" showInputMessage="1" showErrorMessage="1" sqref="D29" xr:uid="{00000000-0002-0000-0500-000014000000}">
      <formula1>$O38:$O46</formula1>
    </dataValidation>
    <dataValidation type="list" allowBlank="1" showInputMessage="1" showErrorMessage="1" sqref="D30" xr:uid="{00000000-0002-0000-0500-000015000000}">
      <formula1>$P38:$P46</formula1>
    </dataValidation>
    <dataValidation type="list" allowBlank="1" showInputMessage="1" showErrorMessage="1" sqref="D31" xr:uid="{00000000-0002-0000-0500-000016000000}">
      <formula1>$Q38:$Q46</formula1>
    </dataValidation>
    <dataValidation type="list" allowBlank="1" showInputMessage="1" showErrorMessage="1" sqref="D26" xr:uid="{00000000-0002-0000-0500-000017000000}">
      <formula1>$L$38:$L$46</formula1>
    </dataValidation>
  </dataValidations>
  <hyperlinks>
    <hyperlink ref="L10" r:id="rId1" xr:uid="{00000000-0004-0000-0500-000000000000}"/>
    <hyperlink ref="L14" r:id="rId2" xr:uid="{00000000-0004-0000-0500-000001000000}"/>
    <hyperlink ref="L12" r:id="rId3" xr:uid="{00000000-0004-0000-0500-000002000000}"/>
    <hyperlink ref="L13" r:id="rId4" xr:uid="{00000000-0004-0000-0500-000003000000}"/>
    <hyperlink ref="L11" r:id="rId5" xr:uid="{00000000-0004-0000-0500-000004000000}"/>
    <hyperlink ref="M9" r:id="rId6" xr:uid="{00000000-0004-0000-0500-000005000000}"/>
    <hyperlink ref="M10" r:id="rId7" xr:uid="{00000000-0004-0000-0500-000006000000}"/>
    <hyperlink ref="M11" r:id="rId8" xr:uid="{00000000-0004-0000-0500-000007000000}"/>
    <hyperlink ref="M13" r:id="rId9" xr:uid="{00000000-0004-0000-0500-000008000000}"/>
    <hyperlink ref="M14" r:id="rId10" xr:uid="{00000000-0004-0000-0500-000009000000}"/>
    <hyperlink ref="N9" r:id="rId11" display="pollution reduction programs (e.g fines)" xr:uid="{00000000-0004-0000-0500-00000A000000}"/>
    <hyperlink ref="N10" r:id="rId12" xr:uid="{00000000-0004-0000-0500-00000B000000}"/>
    <hyperlink ref="N11" r:id="rId13" xr:uid="{00000000-0004-0000-0500-00000C000000}"/>
    <hyperlink ref="N12" r:id="rId14" xr:uid="{00000000-0004-0000-0500-00000D000000}"/>
    <hyperlink ref="N13" r:id="rId15" xr:uid="{00000000-0004-0000-0500-00000E000000}"/>
    <hyperlink ref="N14" r:id="rId16" xr:uid="{00000000-0004-0000-0500-00000F000000}"/>
    <hyperlink ref="O14" r:id="rId17" xr:uid="{00000000-0004-0000-0500-000010000000}"/>
    <hyperlink ref="O12" r:id="rId18" xr:uid="{00000000-0004-0000-0500-000011000000}"/>
    <hyperlink ref="O11" r:id="rId19" xr:uid="{00000000-0004-0000-0500-000012000000}"/>
    <hyperlink ref="Q14" r:id="rId20" xr:uid="{00000000-0004-0000-0500-000013000000}"/>
    <hyperlink ref="P14" r:id="rId21" xr:uid="{00000000-0004-0000-0500-000014000000}"/>
    <hyperlink ref="O10" r:id="rId22" xr:uid="{00000000-0004-0000-0500-000015000000}"/>
    <hyperlink ref="O9" r:id="rId23" xr:uid="{00000000-0004-0000-0500-000016000000}"/>
    <hyperlink ref="O13" r:id="rId24" xr:uid="{00000000-0004-0000-0500-000017000000}"/>
    <hyperlink ref="P11" r:id="rId25" xr:uid="{00000000-0004-0000-0500-000018000000}"/>
    <hyperlink ref="P10" r:id="rId26" xr:uid="{00000000-0004-0000-0500-000019000000}"/>
    <hyperlink ref="P12" r:id="rId27" xr:uid="{00000000-0004-0000-0500-00001A000000}"/>
    <hyperlink ref="Q9" r:id="rId28" display="reduce flood risk" xr:uid="{00000000-0004-0000-0500-00001B000000}"/>
    <hyperlink ref="Q10" r:id="rId29" xr:uid="{00000000-0004-0000-0500-00001C000000}"/>
    <hyperlink ref="Q12" r:id="rId30" xr:uid="{00000000-0004-0000-0500-00001D000000}"/>
    <hyperlink ref="Q13" r:id="rId31" xr:uid="{00000000-0004-0000-0500-00001E000000}"/>
    <hyperlink ref="M12" r:id="rId32" xr:uid="{00000000-0004-0000-0500-00001F000000}"/>
    <hyperlink ref="L9" r:id="rId33" xr:uid="{00000000-0004-0000-0500-000020000000}"/>
    <hyperlink ref="P13" r:id="rId34" xr:uid="{00000000-0004-0000-0500-000021000000}"/>
    <hyperlink ref="Q11" r:id="rId35" xr:uid="{00000000-0004-0000-0500-000022000000}"/>
    <hyperlink ref="O24" r:id="rId36" xr:uid="{00000000-0004-0000-0500-000023000000}"/>
    <hyperlink ref="O20" r:id="rId37" xr:uid="{00000000-0004-0000-0500-000024000000}"/>
    <hyperlink ref="O22" r:id="rId38" xr:uid="{00000000-0004-0000-0500-000025000000}"/>
    <hyperlink ref="N22" r:id="rId39" xr:uid="{00000000-0004-0000-0500-000026000000}"/>
    <hyperlink ref="N24" r:id="rId40" xr:uid="{00000000-0004-0000-0500-000027000000}"/>
    <hyperlink ref="N19" r:id="rId41" xr:uid="{00000000-0004-0000-0500-000028000000}"/>
    <hyperlink ref="N21" r:id="rId42" xr:uid="{00000000-0004-0000-0500-000029000000}"/>
    <hyperlink ref="M21" r:id="rId43" xr:uid="{00000000-0004-0000-0500-00002A000000}"/>
    <hyperlink ref="M19" r:id="rId44" xr:uid="{00000000-0004-0000-0500-00002B000000}"/>
    <hyperlink ref="Q20" r:id="rId45" xr:uid="{00000000-0004-0000-0500-00002C000000}"/>
    <hyperlink ref="Q21" r:id="rId46" xr:uid="{00000000-0004-0000-0500-00002D000000}"/>
    <hyperlink ref="Q19" r:id="rId47" xr:uid="{00000000-0004-0000-0500-00002E000000}"/>
    <hyperlink ref="O21" r:id="rId48" xr:uid="{00000000-0004-0000-0500-00002F000000}"/>
    <hyperlink ref="M20" r:id="rId49" xr:uid="{00000000-0004-0000-0500-000030000000}"/>
    <hyperlink ref="P24" r:id="rId50" xr:uid="{00000000-0004-0000-0500-000031000000}"/>
    <hyperlink ref="Q24" r:id="rId51" xr:uid="{00000000-0004-0000-0500-000032000000}"/>
    <hyperlink ref="P22" r:id="rId52" xr:uid="{00000000-0004-0000-0500-000033000000}"/>
    <hyperlink ref="L24" r:id="rId53" xr:uid="{00000000-0004-0000-0500-000034000000}"/>
    <hyperlink ref="O19" r:id="rId54" xr:uid="{00000000-0004-0000-0500-000035000000}"/>
    <hyperlink ref="Q22" r:id="rId55" display="combine fish ladders with park upgrades" xr:uid="{00000000-0004-0000-0500-000036000000}"/>
    <hyperlink ref="Q23" r:id="rId56" xr:uid="{00000000-0004-0000-0500-000037000000}"/>
    <hyperlink ref="M24" r:id="rId57" xr:uid="{00000000-0004-0000-0500-000038000000}"/>
    <hyperlink ref="L21" r:id="rId58" xr:uid="{00000000-0004-0000-0500-000039000000}"/>
    <hyperlink ref="L20" r:id="rId59" xr:uid="{00000000-0004-0000-0500-00003A000000}"/>
    <hyperlink ref="M22" r:id="rId60" xr:uid="{00000000-0004-0000-0500-00003B000000}"/>
    <hyperlink ref="O23" r:id="rId61" xr:uid="{00000000-0004-0000-0500-00003C000000}"/>
    <hyperlink ref="N20" r:id="rId62" xr:uid="{00000000-0004-0000-0500-00003D000000}"/>
    <hyperlink ref="L23" r:id="rId63" xr:uid="{00000000-0004-0000-0500-00003E000000}"/>
    <hyperlink ref="M23" r:id="rId64" xr:uid="{00000000-0004-0000-0500-00003F000000}"/>
    <hyperlink ref="N23" r:id="rId65" xr:uid="{00000000-0004-0000-0500-000040000000}"/>
    <hyperlink ref="P23" r:id="rId66" xr:uid="{00000000-0004-0000-0500-000041000000}"/>
    <hyperlink ref="P20" r:id="rId67" xr:uid="{00000000-0004-0000-0500-000042000000}"/>
    <hyperlink ref="P19" r:id="rId68" xr:uid="{00000000-0004-0000-0500-000043000000}"/>
    <hyperlink ref="L22" r:id="rId69" xr:uid="{00000000-0004-0000-0500-000044000000}"/>
    <hyperlink ref="P21" r:id="rId70" xr:uid="{00000000-0004-0000-0500-000045000000}"/>
    <hyperlink ref="Q33" r:id="rId71" xr:uid="{00000000-0004-0000-0500-000046000000}"/>
    <hyperlink ref="N34" r:id="rId72" xr:uid="{00000000-0004-0000-0500-000047000000}"/>
    <hyperlink ref="N31" r:id="rId73" xr:uid="{00000000-0004-0000-0500-000048000000}"/>
    <hyperlink ref="L31" r:id="rId74" xr:uid="{00000000-0004-0000-0500-000049000000}"/>
    <hyperlink ref="O30" r:id="rId75" xr:uid="{00000000-0004-0000-0500-00004A000000}"/>
    <hyperlink ref="O29" r:id="rId76" xr:uid="{00000000-0004-0000-0500-00004B000000}"/>
    <hyperlink ref="M34" r:id="rId77" xr:uid="{00000000-0004-0000-0500-00004C000000}"/>
    <hyperlink ref="M29" r:id="rId78" display="reduce ugliness (e.g graffiti)" xr:uid="{00000000-0004-0000-0500-00004D000000}"/>
    <hyperlink ref="O34" r:id="rId79" xr:uid="{00000000-0004-0000-0500-00004E000000}"/>
    <hyperlink ref="P33" r:id="rId80" xr:uid="{00000000-0004-0000-0500-00004F000000}"/>
    <hyperlink ref="P32" r:id="rId81" xr:uid="{00000000-0004-0000-0500-000050000000}"/>
    <hyperlink ref="L34" r:id="rId82" xr:uid="{00000000-0004-0000-0500-000051000000}"/>
    <hyperlink ref="L30" r:id="rId83" xr:uid="{00000000-0004-0000-0500-000052000000}"/>
    <hyperlink ref="M32" r:id="rId84" xr:uid="{00000000-0004-0000-0500-000053000000}"/>
    <hyperlink ref="O31" r:id="rId85" xr:uid="{00000000-0004-0000-0500-000054000000}"/>
    <hyperlink ref="Q31" r:id="rId86" xr:uid="{00000000-0004-0000-0500-000055000000}"/>
    <hyperlink ref="P34" r:id="rId87" xr:uid="{00000000-0004-0000-0500-000056000000}"/>
    <hyperlink ref="N32" r:id="rId88" xr:uid="{00000000-0004-0000-0500-000057000000}"/>
    <hyperlink ref="N33" r:id="rId89" xr:uid="{00000000-0004-0000-0500-000058000000}"/>
    <hyperlink ref="O32" r:id="rId90" xr:uid="{00000000-0004-0000-0500-000059000000}"/>
    <hyperlink ref="Q34" r:id="rId91" xr:uid="{00000000-0004-0000-0500-00005A000000}"/>
    <hyperlink ref="Q30" r:id="rId92" xr:uid="{00000000-0004-0000-0500-00005B000000}"/>
    <hyperlink ref="Q32" r:id="rId93" xr:uid="{00000000-0004-0000-0500-00005C000000}"/>
    <hyperlink ref="M30" r:id="rId94" xr:uid="{00000000-0004-0000-0500-00005D000000}"/>
    <hyperlink ref="M33" r:id="rId95" xr:uid="{00000000-0004-0000-0500-00005E000000}"/>
    <hyperlink ref="M31" r:id="rId96" xr:uid="{00000000-0004-0000-0500-00005F000000}"/>
    <hyperlink ref="N30" r:id="rId97" xr:uid="{00000000-0004-0000-0500-000060000000}"/>
    <hyperlink ref="Q29" r:id="rId98" display="target negative attidudes (e.g. dumping rubbish)" xr:uid="{00000000-0004-0000-0500-000061000000}"/>
    <hyperlink ref="P30" r:id="rId99" xr:uid="{00000000-0004-0000-0500-000062000000}"/>
    <hyperlink ref="O33" r:id="rId100" xr:uid="{00000000-0004-0000-0500-000063000000}"/>
    <hyperlink ref="P29" r:id="rId101" xr:uid="{00000000-0004-0000-0500-000064000000}"/>
    <hyperlink ref="P31" r:id="rId102" xr:uid="{00000000-0004-0000-0500-000065000000}"/>
    <hyperlink ref="N29" r:id="rId103" xr:uid="{00000000-0004-0000-0500-000066000000}"/>
    <hyperlink ref="L29" r:id="rId104" xr:uid="{00000000-0004-0000-0500-000067000000}"/>
    <hyperlink ref="L32" r:id="rId105" xr:uid="{00000000-0004-0000-0500-000068000000}"/>
    <hyperlink ref="L33" r:id="rId106" xr:uid="{00000000-0004-0000-0500-000069000000}"/>
    <hyperlink ref="Q44" r:id="rId107" xr:uid="{00000000-0004-0000-0500-00006A000000}"/>
    <hyperlink ref="Q41" r:id="rId108" display="use living waterways approach" xr:uid="{00000000-0004-0000-0500-00006B000000}"/>
    <hyperlink ref="P44" r:id="rId109" xr:uid="{00000000-0004-0000-0500-00006C000000}"/>
    <hyperlink ref="N44" r:id="rId110" xr:uid="{00000000-0004-0000-0500-00006D000000}"/>
    <hyperlink ref="N40" r:id="rId111" xr:uid="{00000000-0004-0000-0500-00006E000000}"/>
    <hyperlink ref="M44" r:id="rId112" xr:uid="{00000000-0004-0000-0500-00006F000000}"/>
    <hyperlink ref="L42" r:id="rId113" xr:uid="{00000000-0004-0000-0500-000070000000}"/>
    <hyperlink ref="L44" r:id="rId114" xr:uid="{00000000-0004-0000-0500-000071000000}"/>
    <hyperlink ref="M42" r:id="rId115" xr:uid="{00000000-0004-0000-0500-000072000000}"/>
    <hyperlink ref="M40" r:id="rId116" display="build only to economic constraints" xr:uid="{00000000-0004-0000-0500-000073000000}"/>
    <hyperlink ref="N43" r:id="rId117" xr:uid="{00000000-0004-0000-0500-000074000000}"/>
    <hyperlink ref="P41" r:id="rId118" xr:uid="{00000000-0004-0000-0500-000075000000}"/>
    <hyperlink ref="P42" r:id="rId119" xr:uid="{00000000-0004-0000-0500-000076000000}"/>
    <hyperlink ref="P43" r:id="rId120" xr:uid="{00000000-0004-0000-0500-000077000000}"/>
    <hyperlink ref="L41" r:id="rId121" xr:uid="{00000000-0004-0000-0500-000078000000}"/>
    <hyperlink ref="L39" r:id="rId122" display="reduce inequality (e.g. private access)" xr:uid="{00000000-0004-0000-0500-000079000000}"/>
    <hyperlink ref="N42" r:id="rId123" xr:uid="{00000000-0004-0000-0500-00007A000000}"/>
    <hyperlink ref="O42" r:id="rId124" xr:uid="{00000000-0004-0000-0500-00007B000000}"/>
    <hyperlink ref="P39" r:id="rId125" xr:uid="{00000000-0004-0000-0500-00007C000000}"/>
    <hyperlink ref="O41" r:id="rId126" xr:uid="{00000000-0004-0000-0500-00007D000000}"/>
    <hyperlink ref="M41" r:id="rId127" xr:uid="{00000000-0004-0000-0500-00007E000000}"/>
    <hyperlink ref="O40" r:id="rId128" xr:uid="{00000000-0004-0000-0500-00007F000000}"/>
    <hyperlink ref="O39" r:id="rId129" xr:uid="{00000000-0004-0000-0500-000080000000}"/>
    <hyperlink ref="Q39" r:id="rId130" xr:uid="{00000000-0004-0000-0500-000081000000}"/>
    <hyperlink ref="Q40" r:id="rId131" xr:uid="{00000000-0004-0000-0500-000082000000}"/>
    <hyperlink ref="P40" r:id="rId132" xr:uid="{00000000-0004-0000-0500-000083000000}"/>
    <hyperlink ref="M39" r:id="rId133" display="reduce WSUD costs (relax standards)" xr:uid="{00000000-0004-0000-0500-000084000000}"/>
    <hyperlink ref="O44" r:id="rId134" xr:uid="{00000000-0004-0000-0500-000085000000}"/>
    <hyperlink ref="B34" r:id="rId135" xr:uid="{00000000-0004-0000-0500-000086000000}"/>
  </hyperlinks>
  <pageMargins left="0.7" right="0.7" top="0.75" bottom="0.75" header="0.3" footer="0.3"/>
  <pageSetup paperSize="8" scale="66" fitToWidth="0" orientation="landscape" r:id="rId136"/>
  <colBreaks count="1" manualBreakCount="1">
    <brk id="9" max="1048575" man="1"/>
  </colBreaks>
  <drawing r:id="rId137"/>
  <legacyDrawing r:id="rId138"/>
  <extLst>
    <ext xmlns:x14="http://schemas.microsoft.com/office/spreadsheetml/2009/9/main" uri="{78C0D931-6437-407d-A8EE-F0AAD7539E65}">
      <x14:conditionalFormattings>
        <x14:conditionalFormatting xmlns:xm="http://schemas.microsoft.com/office/excel/2006/main">
          <x14:cfRule type="iconSet" priority="15" id="{523457F5-A5D7-4BEA-8E66-3D0DFE257694}">
            <x14:iconSet custom="1">
              <x14:cfvo type="percent">
                <xm:f>0</xm:f>
              </x14:cfvo>
              <x14:cfvo type="num">
                <xm:f>0</xm:f>
              </x14:cfvo>
              <x14:cfvo type="num">
                <xm:f>1E-3</xm:f>
              </x14:cfvo>
              <x14:cfIcon iconSet="3Arrows" iconId="0"/>
              <x14:cfIcon iconSet="3Arrows" iconId="1"/>
              <x14:cfIcon iconSet="3Arrows" iconId="2"/>
            </x14:iconSet>
          </x14:cfRule>
          <xm:sqref>B31 B25 B19 B13</xm:sqref>
        </x14:conditionalFormatting>
        <x14:conditionalFormatting xmlns:xm="http://schemas.microsoft.com/office/excel/2006/main">
          <x14:cfRule type="iconSet" priority="14" id="{ABCE7B29-675E-45DB-8A24-D3781AB656C7}">
            <x14:iconSet custom="1">
              <x14:cfvo type="percent">
                <xm:f>0</xm:f>
              </x14:cfvo>
              <x14:cfvo type="num">
                <xm:f>0</xm:f>
              </x14:cfvo>
              <x14:cfvo type="num">
                <xm:f>1E-3</xm:f>
              </x14:cfvo>
              <x14:cfIcon iconSet="3Arrows" iconId="0"/>
              <x14:cfIcon iconSet="3Arrows" iconId="1"/>
              <x14:cfIcon iconSet="3Arrows" iconId="2"/>
            </x14:iconSet>
          </x14:cfRule>
          <xm:sqref>F39</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AAA96-AB57-4817-BF08-632527809AD8}">
  <sheetPr>
    <tabColor theme="2" tint="-0.249977111117893"/>
    <pageSetUpPr fitToPage="1"/>
  </sheetPr>
  <dimension ref="A1:AU81"/>
  <sheetViews>
    <sheetView zoomScale="80" zoomScaleNormal="80" workbookViewId="0">
      <selection activeCell="F50" sqref="F50"/>
    </sheetView>
  </sheetViews>
  <sheetFormatPr defaultRowHeight="14.5" x14ac:dyDescent="0.35"/>
  <cols>
    <col min="1" max="40" width="7.1796875" customWidth="1"/>
    <col min="41" max="41" width="11.1796875" customWidth="1"/>
    <col min="42" max="42" width="8.453125" customWidth="1"/>
    <col min="43" max="43" width="1.453125" customWidth="1"/>
  </cols>
  <sheetData>
    <row r="1" spans="1:47"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4"/>
      <c r="AM1" s="1"/>
      <c r="AN1" s="1"/>
      <c r="AO1" s="1"/>
      <c r="AP1" s="1"/>
      <c r="AQ1" s="22"/>
      <c r="AS1" s="6"/>
    </row>
    <row r="2" spans="1:47" ht="39.5" x14ac:dyDescent="0.85">
      <c r="A2" s="1"/>
      <c r="B2" s="104" t="s">
        <v>512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4"/>
      <c r="AM2" s="1"/>
      <c r="AN2" s="1"/>
      <c r="AO2" s="1"/>
      <c r="AP2" s="1"/>
      <c r="AQ2" s="22"/>
      <c r="AS2" s="6"/>
    </row>
    <row r="3" spans="1:47" ht="37.5" customHeight="1" thickBot="1" x14ac:dyDescent="0.4">
      <c r="A3" s="1"/>
      <c r="B3" s="2"/>
      <c r="C3" s="2"/>
      <c r="D3" s="2"/>
      <c r="E3" s="1"/>
      <c r="F3" s="1"/>
      <c r="G3" s="1"/>
      <c r="H3" s="1"/>
      <c r="I3" s="14"/>
      <c r="J3" s="14"/>
      <c r="K3" s="14"/>
      <c r="L3" s="14" t="s">
        <v>536</v>
      </c>
      <c r="M3" s="14"/>
      <c r="N3" s="14"/>
      <c r="O3" s="14"/>
      <c r="P3" s="14"/>
      <c r="Q3" s="1"/>
      <c r="R3" s="1"/>
      <c r="S3" s="1"/>
      <c r="T3" s="1"/>
      <c r="U3" s="1"/>
      <c r="V3" s="1"/>
      <c r="W3" s="1"/>
      <c r="X3" s="1"/>
      <c r="Y3" s="1"/>
      <c r="Z3" s="1"/>
      <c r="AA3" s="1"/>
      <c r="AB3" s="1"/>
      <c r="AC3" s="1"/>
      <c r="AD3" s="1"/>
      <c r="AE3" s="1"/>
      <c r="AF3" s="1"/>
      <c r="AG3" s="1"/>
      <c r="AH3" s="1"/>
      <c r="AI3" s="1"/>
      <c r="AJ3" s="1"/>
      <c r="AK3" s="1"/>
      <c r="AL3" s="1"/>
      <c r="AM3" s="1"/>
      <c r="AN3" s="1"/>
      <c r="AO3" s="1"/>
      <c r="AP3" s="1"/>
      <c r="AQ3" s="22"/>
    </row>
    <row r="4" spans="1:47" ht="37.5" customHeight="1" x14ac:dyDescent="0.35">
      <c r="A4" s="2"/>
      <c r="C4" s="2"/>
      <c r="D4" s="2"/>
      <c r="E4" s="1"/>
      <c r="F4" s="1"/>
      <c r="G4" s="1"/>
      <c r="H4" s="1"/>
      <c r="I4" s="174"/>
      <c r="J4" s="175"/>
      <c r="K4" s="175"/>
      <c r="L4" s="175"/>
      <c r="M4" s="175"/>
      <c r="N4" s="175"/>
      <c r="O4" s="176"/>
      <c r="P4" s="1"/>
      <c r="Q4" s="1"/>
      <c r="R4" s="1" t="s">
        <v>481</v>
      </c>
      <c r="S4" s="1"/>
      <c r="T4" s="1"/>
      <c r="U4" s="1"/>
      <c r="V4" s="1"/>
      <c r="W4" s="1"/>
      <c r="X4" s="1"/>
      <c r="Y4" s="1"/>
      <c r="Z4" s="1"/>
      <c r="AA4" s="1"/>
      <c r="AB4" s="1"/>
      <c r="AC4" s="1"/>
      <c r="AD4" s="1"/>
      <c r="AE4" s="1"/>
      <c r="AF4" s="1"/>
      <c r="AG4" s="1"/>
      <c r="AH4" s="1"/>
      <c r="AI4" s="1"/>
      <c r="AJ4" s="1"/>
      <c r="AK4" s="1"/>
      <c r="AL4" s="1"/>
      <c r="AM4" s="1"/>
      <c r="AN4" s="1"/>
      <c r="AO4" s="1"/>
      <c r="AP4" s="1"/>
      <c r="AQ4" s="22"/>
    </row>
    <row r="5" spans="1:47" ht="37.5" customHeight="1" x14ac:dyDescent="0.35">
      <c r="A5" s="2"/>
      <c r="B5" s="1"/>
      <c r="C5" s="14"/>
      <c r="D5" s="14"/>
      <c r="E5" s="1"/>
      <c r="F5" s="1"/>
      <c r="G5" s="1"/>
      <c r="H5" s="1"/>
      <c r="I5" s="178"/>
      <c r="O5" s="179"/>
      <c r="P5" s="1"/>
      <c r="Q5" s="1"/>
      <c r="R5" s="1" t="s">
        <v>485</v>
      </c>
      <c r="S5" s="1"/>
      <c r="T5" s="1"/>
      <c r="U5" s="1"/>
      <c r="V5" s="1"/>
      <c r="W5" s="1"/>
      <c r="X5" s="1"/>
      <c r="Y5" s="1"/>
      <c r="Z5" s="1"/>
      <c r="AA5" s="1"/>
      <c r="AB5" s="1"/>
      <c r="AC5" s="1"/>
      <c r="AD5" s="1"/>
      <c r="AE5" s="1"/>
      <c r="AF5" s="1"/>
      <c r="AG5" s="1"/>
      <c r="AH5" s="1"/>
      <c r="AI5" s="1"/>
      <c r="AJ5" s="1"/>
      <c r="AK5" s="1"/>
      <c r="AL5" s="1"/>
      <c r="AM5" s="1"/>
      <c r="AN5" s="1"/>
      <c r="AO5" s="1"/>
      <c r="AP5" s="1"/>
      <c r="AQ5" s="22"/>
    </row>
    <row r="6" spans="1:47" ht="37.5" customHeight="1" x14ac:dyDescent="0.35">
      <c r="A6" s="2"/>
      <c r="B6" s="1"/>
      <c r="C6" s="14"/>
      <c r="D6" s="14"/>
      <c r="E6" s="1"/>
      <c r="F6" s="1"/>
      <c r="G6" s="1"/>
      <c r="H6" s="1"/>
      <c r="I6" s="178"/>
      <c r="O6" s="179"/>
      <c r="P6" s="1"/>
      <c r="Q6" s="1"/>
      <c r="R6" s="1" t="s">
        <v>489</v>
      </c>
      <c r="S6" s="1"/>
      <c r="T6" s="1"/>
      <c r="U6" s="1"/>
      <c r="V6" s="1"/>
      <c r="W6" s="1"/>
      <c r="X6" s="1"/>
      <c r="Y6" s="1"/>
      <c r="Z6" s="1"/>
      <c r="AA6" s="1"/>
      <c r="AB6" s="1"/>
      <c r="AC6" s="1"/>
      <c r="AD6" s="1"/>
      <c r="AE6" s="1"/>
      <c r="AF6" s="1"/>
      <c r="AG6" s="1"/>
      <c r="AH6" s="1"/>
      <c r="AI6" s="1"/>
      <c r="AJ6" s="1"/>
      <c r="AK6" s="1"/>
      <c r="AL6" s="1"/>
      <c r="AM6" s="1"/>
      <c r="AN6" s="1"/>
      <c r="AO6" s="1"/>
      <c r="AP6" s="1"/>
      <c r="AQ6" s="22"/>
      <c r="AU6" s="138"/>
    </row>
    <row r="7" spans="1:47" ht="37.5" customHeight="1" x14ac:dyDescent="0.35">
      <c r="A7" s="1"/>
      <c r="B7" s="1"/>
      <c r="C7" s="1"/>
      <c r="D7" s="1"/>
      <c r="E7" s="1"/>
      <c r="F7" s="1"/>
      <c r="G7" s="1"/>
      <c r="H7" s="1"/>
      <c r="I7" s="178"/>
      <c r="O7" s="179"/>
      <c r="P7" s="1"/>
      <c r="Q7" s="1"/>
      <c r="R7" s="1" t="s">
        <v>493</v>
      </c>
      <c r="S7" s="1"/>
      <c r="T7" s="1"/>
      <c r="U7" s="1"/>
      <c r="V7" s="1"/>
      <c r="W7" s="1"/>
      <c r="X7" s="1"/>
      <c r="Y7" s="1"/>
      <c r="Z7" s="1"/>
      <c r="AA7" s="1"/>
      <c r="AB7" s="1"/>
      <c r="AC7" s="1"/>
      <c r="AD7" s="1"/>
      <c r="AE7" s="1"/>
      <c r="AF7" s="1"/>
      <c r="AG7" s="1"/>
      <c r="AH7" s="1"/>
      <c r="AI7" s="1"/>
      <c r="AJ7" s="1"/>
      <c r="AK7" s="1"/>
      <c r="AL7" s="1"/>
      <c r="AM7" s="1"/>
      <c r="AN7" s="1"/>
      <c r="AO7" s="1"/>
      <c r="AP7" s="1"/>
      <c r="AQ7" s="22"/>
      <c r="AU7" s="6"/>
    </row>
    <row r="8" spans="1:47" ht="37.5" customHeight="1" x14ac:dyDescent="0.35">
      <c r="A8" s="1"/>
      <c r="B8" s="1"/>
      <c r="C8" s="1"/>
      <c r="D8" s="1"/>
      <c r="E8" s="1"/>
      <c r="F8" s="1"/>
      <c r="G8" s="1"/>
      <c r="H8" s="1"/>
      <c r="I8" s="178"/>
      <c r="O8" s="179"/>
      <c r="P8" s="1"/>
      <c r="Q8" s="1"/>
      <c r="R8" s="1" t="s">
        <v>497</v>
      </c>
      <c r="S8" s="1"/>
      <c r="T8" s="1"/>
      <c r="U8" s="1"/>
      <c r="V8" s="1"/>
      <c r="W8" s="1"/>
      <c r="X8" s="1"/>
      <c r="Y8" s="1"/>
      <c r="Z8" s="1"/>
      <c r="AA8" s="1"/>
      <c r="AB8" s="1"/>
      <c r="AC8" s="1"/>
      <c r="AD8" s="1"/>
      <c r="AE8" s="1"/>
      <c r="AF8" s="1"/>
      <c r="AG8" s="1"/>
      <c r="AH8" s="1"/>
      <c r="AI8" s="1"/>
      <c r="AJ8" s="1"/>
      <c r="AK8" s="1"/>
      <c r="AL8" s="1"/>
      <c r="AM8" s="1"/>
      <c r="AN8" s="1"/>
      <c r="AO8" s="1"/>
      <c r="AP8" s="1"/>
      <c r="AQ8" s="22"/>
    </row>
    <row r="9" spans="1:47" ht="37.5" customHeight="1" x14ac:dyDescent="0.35">
      <c r="A9" s="1"/>
      <c r="B9" s="1"/>
      <c r="C9" s="1"/>
      <c r="D9" s="1"/>
      <c r="E9" s="1"/>
      <c r="F9" s="1"/>
      <c r="G9" s="1"/>
      <c r="H9" s="1"/>
      <c r="I9" s="178"/>
      <c r="O9" s="179"/>
      <c r="P9" s="1"/>
      <c r="Q9" s="1"/>
      <c r="R9" s="1"/>
      <c r="S9" s="1"/>
      <c r="T9" s="1"/>
      <c r="U9" s="1"/>
      <c r="V9" s="1"/>
      <c r="W9" s="1"/>
      <c r="X9" s="1"/>
      <c r="Y9" s="1"/>
      <c r="Z9" s="1"/>
      <c r="AA9" s="1"/>
      <c r="AB9" s="1"/>
      <c r="AC9" s="1"/>
      <c r="AD9" s="1"/>
      <c r="AE9" s="1"/>
      <c r="AF9" s="1"/>
      <c r="AG9" s="1"/>
      <c r="AH9" s="1"/>
      <c r="AI9" s="1"/>
      <c r="AJ9" s="1"/>
      <c r="AK9" s="1"/>
      <c r="AL9" s="1"/>
      <c r="AM9" s="1"/>
      <c r="AN9" s="1"/>
      <c r="AO9" s="1"/>
      <c r="AP9" s="1"/>
      <c r="AQ9" s="22"/>
    </row>
    <row r="10" spans="1:47" ht="37.5" customHeight="1" thickBot="1" x14ac:dyDescent="0.4">
      <c r="A10" s="1"/>
      <c r="B10" s="1"/>
      <c r="C10" s="1"/>
      <c r="D10" s="1"/>
      <c r="E10" s="1"/>
      <c r="F10" s="1"/>
      <c r="G10" s="1"/>
      <c r="H10" s="1"/>
      <c r="I10" s="185"/>
      <c r="J10" s="186"/>
      <c r="K10" s="186"/>
      <c r="L10" s="186"/>
      <c r="M10" s="186"/>
      <c r="N10" s="186"/>
      <c r="O10" s="187"/>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22"/>
    </row>
    <row r="11" spans="1:47" s="6" customFormat="1" ht="37.5" customHeight="1" x14ac:dyDescent="0.35">
      <c r="A11" s="1"/>
      <c r="B11" s="1"/>
      <c r="C11" s="1"/>
      <c r="D11" s="1"/>
      <c r="E11" s="1"/>
      <c r="F11" s="1"/>
      <c r="G11" s="1"/>
      <c r="H11" s="14"/>
      <c r="I11" s="14" t="s">
        <v>486</v>
      </c>
      <c r="J11" s="14"/>
      <c r="K11" s="14"/>
      <c r="L11" s="14" t="s">
        <v>537</v>
      </c>
      <c r="M11" s="14"/>
      <c r="N11" s="14"/>
      <c r="O11" s="14"/>
      <c r="P11" s="14"/>
      <c r="Q11" s="14" t="s">
        <v>478</v>
      </c>
      <c r="R11" s="14" t="s">
        <v>482</v>
      </c>
      <c r="S11" s="14"/>
      <c r="T11" s="14" t="s">
        <v>538</v>
      </c>
      <c r="U11" s="14"/>
      <c r="V11" s="14"/>
      <c r="W11" s="14"/>
      <c r="X11" s="14"/>
      <c r="Y11" s="14" t="s">
        <v>490</v>
      </c>
      <c r="Z11" s="14"/>
      <c r="AA11" s="14"/>
      <c r="AB11" s="14" t="s">
        <v>539</v>
      </c>
      <c r="AC11" s="14"/>
      <c r="AD11" s="14"/>
      <c r="AE11" s="14"/>
      <c r="AF11" s="1"/>
      <c r="AG11" s="1"/>
      <c r="AH11" s="1"/>
      <c r="AI11" s="1"/>
      <c r="AJ11" s="1"/>
      <c r="AK11" s="1"/>
      <c r="AL11" s="1"/>
      <c r="AM11" s="1"/>
      <c r="AN11" s="14"/>
      <c r="AO11" s="1"/>
      <c r="AP11" s="1"/>
      <c r="AQ11" s="22"/>
    </row>
    <row r="12" spans="1:47" ht="37.5" customHeight="1" x14ac:dyDescent="0.35">
      <c r="A12" s="1"/>
      <c r="B12" s="1"/>
      <c r="C12" s="1"/>
      <c r="D12" s="1"/>
      <c r="E12" s="1"/>
      <c r="F12" s="1"/>
      <c r="G12" s="1"/>
      <c r="H12" s="1"/>
      <c r="I12" s="138">
        <v>0</v>
      </c>
      <c r="J12" s="138">
        <v>200</v>
      </c>
      <c r="K12" s="138">
        <v>25</v>
      </c>
      <c r="L12" s="138">
        <v>200</v>
      </c>
      <c r="M12" s="138">
        <v>100</v>
      </c>
      <c r="N12" s="138">
        <v>200</v>
      </c>
      <c r="O12" s="138">
        <v>25</v>
      </c>
      <c r="P12" s="31"/>
      <c r="Q12" s="138">
        <v>0</v>
      </c>
      <c r="R12" s="138">
        <v>25</v>
      </c>
      <c r="S12" s="138">
        <v>50</v>
      </c>
      <c r="T12" s="138">
        <v>125</v>
      </c>
      <c r="U12" s="138">
        <v>125</v>
      </c>
      <c r="V12" s="138">
        <v>100</v>
      </c>
      <c r="W12" s="138">
        <v>0</v>
      </c>
      <c r="X12" s="31"/>
      <c r="Y12" s="138">
        <v>25</v>
      </c>
      <c r="Z12" s="138">
        <v>100</v>
      </c>
      <c r="AA12" s="138">
        <v>125</v>
      </c>
      <c r="AB12" s="138">
        <v>225</v>
      </c>
      <c r="AC12" s="138">
        <v>150</v>
      </c>
      <c r="AD12" s="138">
        <v>75</v>
      </c>
      <c r="AE12" s="138">
        <v>50</v>
      </c>
      <c r="AF12" s="1"/>
      <c r="AG12" s="1"/>
      <c r="AH12" s="1"/>
      <c r="AI12" s="1"/>
      <c r="AJ12" s="1"/>
      <c r="AK12" s="1"/>
      <c r="AL12" s="1"/>
      <c r="AM12" s="1"/>
      <c r="AN12" s="14"/>
      <c r="AO12" s="1"/>
      <c r="AP12" s="1"/>
      <c r="AQ12" s="22"/>
    </row>
    <row r="13" spans="1:47" ht="37.5" customHeight="1" x14ac:dyDescent="0.35">
      <c r="A13" s="1"/>
      <c r="B13" s="1"/>
      <c r="C13" s="1"/>
      <c r="D13" s="1"/>
      <c r="E13" s="1"/>
      <c r="F13" s="1"/>
      <c r="G13" s="1"/>
      <c r="H13" s="390"/>
      <c r="I13" s="138">
        <v>25</v>
      </c>
      <c r="J13" s="138">
        <v>100</v>
      </c>
      <c r="K13" s="138">
        <v>125</v>
      </c>
      <c r="L13" s="138">
        <v>225</v>
      </c>
      <c r="M13" s="138">
        <v>150</v>
      </c>
      <c r="N13" s="138">
        <v>75</v>
      </c>
      <c r="O13" s="138">
        <v>50</v>
      </c>
      <c r="P13" s="31"/>
      <c r="Q13" s="138">
        <v>200</v>
      </c>
      <c r="R13" s="138">
        <v>100</v>
      </c>
      <c r="S13" s="138">
        <v>75</v>
      </c>
      <c r="T13" s="138">
        <v>225</v>
      </c>
      <c r="U13" s="138">
        <v>0</v>
      </c>
      <c r="V13" s="138">
        <v>0</v>
      </c>
      <c r="W13" s="138">
        <v>50</v>
      </c>
      <c r="X13" s="31"/>
      <c r="Y13" s="138">
        <v>100</v>
      </c>
      <c r="Z13" s="138">
        <v>0</v>
      </c>
      <c r="AA13" s="138">
        <v>75</v>
      </c>
      <c r="AB13" s="138">
        <v>50</v>
      </c>
      <c r="AC13" s="138">
        <v>150</v>
      </c>
      <c r="AD13" s="138">
        <v>125</v>
      </c>
      <c r="AE13" s="138">
        <v>25</v>
      </c>
      <c r="AF13" s="1"/>
      <c r="AG13" s="1"/>
      <c r="AH13" s="1"/>
      <c r="AI13" s="1"/>
      <c r="AJ13" s="1"/>
      <c r="AK13" s="1"/>
      <c r="AL13" s="1"/>
      <c r="AM13" s="1"/>
      <c r="AN13" s="14"/>
      <c r="AO13" s="1"/>
      <c r="AP13" s="1"/>
      <c r="AQ13" s="22"/>
    </row>
    <row r="14" spans="1:47" ht="37.5" customHeight="1" x14ac:dyDescent="0.35">
      <c r="A14" s="1"/>
      <c r="B14" s="1"/>
      <c r="C14" s="1"/>
      <c r="D14" s="1"/>
      <c r="E14" s="1"/>
      <c r="F14" s="1"/>
      <c r="G14" s="1"/>
      <c r="H14" s="390"/>
      <c r="I14" s="138">
        <v>50</v>
      </c>
      <c r="J14" s="138">
        <v>75</v>
      </c>
      <c r="K14" s="138">
        <v>75</v>
      </c>
      <c r="L14" s="138">
        <v>200</v>
      </c>
      <c r="M14" s="138">
        <v>200</v>
      </c>
      <c r="N14" s="138">
        <v>175</v>
      </c>
      <c r="O14" s="138">
        <v>50</v>
      </c>
      <c r="P14" s="31"/>
      <c r="Q14" s="138">
        <v>25</v>
      </c>
      <c r="R14" s="138">
        <v>125</v>
      </c>
      <c r="S14" s="138">
        <v>75</v>
      </c>
      <c r="T14" s="138">
        <v>75</v>
      </c>
      <c r="U14" s="138">
        <v>50</v>
      </c>
      <c r="V14" s="138">
        <v>75</v>
      </c>
      <c r="W14" s="138">
        <v>25</v>
      </c>
      <c r="X14" s="31"/>
      <c r="Y14" s="138">
        <v>50</v>
      </c>
      <c r="Z14" s="138">
        <v>75</v>
      </c>
      <c r="AA14" s="138">
        <v>75</v>
      </c>
      <c r="AB14" s="138">
        <v>200</v>
      </c>
      <c r="AC14" s="138">
        <v>200</v>
      </c>
      <c r="AD14" s="138">
        <v>175</v>
      </c>
      <c r="AE14" s="138">
        <v>50</v>
      </c>
      <c r="AF14" s="1"/>
      <c r="AG14" s="1"/>
      <c r="AH14" s="1"/>
      <c r="AI14" s="1"/>
      <c r="AJ14" s="1"/>
      <c r="AK14" s="1"/>
      <c r="AL14" s="1"/>
      <c r="AM14" s="1"/>
      <c r="AN14" s="14"/>
      <c r="AO14" s="1"/>
      <c r="AP14" s="1"/>
      <c r="AQ14" s="22"/>
    </row>
    <row r="15" spans="1:47" ht="37.5" customHeight="1" x14ac:dyDescent="0.35">
      <c r="A15" s="1"/>
      <c r="B15" s="1"/>
      <c r="C15" s="1"/>
      <c r="D15" s="1"/>
      <c r="E15" s="1"/>
      <c r="F15" s="1"/>
      <c r="G15" s="1"/>
      <c r="H15" s="1"/>
      <c r="I15" s="138">
        <v>125</v>
      </c>
      <c r="J15" s="138">
        <v>75</v>
      </c>
      <c r="K15" s="138">
        <v>75</v>
      </c>
      <c r="L15" s="138">
        <v>25</v>
      </c>
      <c r="M15" s="138">
        <v>25</v>
      </c>
      <c r="N15" s="138">
        <v>225</v>
      </c>
      <c r="O15" s="138">
        <v>50</v>
      </c>
      <c r="P15" s="31"/>
      <c r="Q15" s="138">
        <v>200</v>
      </c>
      <c r="R15" s="138">
        <v>225</v>
      </c>
      <c r="S15" s="138">
        <v>200</v>
      </c>
      <c r="T15" s="138">
        <v>25</v>
      </c>
      <c r="U15" s="138">
        <v>0</v>
      </c>
      <c r="V15" s="138">
        <v>50</v>
      </c>
      <c r="W15" s="138">
        <v>75</v>
      </c>
      <c r="X15" s="31"/>
      <c r="Y15" s="138">
        <v>0</v>
      </c>
      <c r="Z15" s="138">
        <v>200</v>
      </c>
      <c r="AA15" s="138">
        <v>25</v>
      </c>
      <c r="AB15" s="138">
        <v>200</v>
      </c>
      <c r="AC15" s="138">
        <v>100</v>
      </c>
      <c r="AD15" s="138">
        <v>225</v>
      </c>
      <c r="AE15" s="138">
        <v>25</v>
      </c>
      <c r="AF15" s="1"/>
      <c r="AG15" s="1"/>
      <c r="AH15" s="1"/>
      <c r="AI15" s="1"/>
      <c r="AJ15" s="1"/>
      <c r="AK15" s="1"/>
      <c r="AL15" s="1"/>
      <c r="AM15" s="1"/>
      <c r="AN15" s="14"/>
      <c r="AO15" s="1"/>
      <c r="AP15" s="1"/>
      <c r="AQ15" s="22"/>
    </row>
    <row r="16" spans="1:47" ht="37.5" customHeight="1" x14ac:dyDescent="0.35">
      <c r="A16" s="1"/>
      <c r="B16" s="1"/>
      <c r="C16" s="1"/>
      <c r="D16" s="1"/>
      <c r="E16" s="1"/>
      <c r="F16" s="1"/>
      <c r="G16" s="1"/>
      <c r="H16" s="1"/>
      <c r="I16" s="138">
        <v>125</v>
      </c>
      <c r="J16" s="138">
        <v>0</v>
      </c>
      <c r="K16" s="138">
        <v>50</v>
      </c>
      <c r="L16" s="138">
        <v>0</v>
      </c>
      <c r="M16" s="138">
        <v>25</v>
      </c>
      <c r="N16" s="138">
        <v>150</v>
      </c>
      <c r="O16" s="138">
        <v>75</v>
      </c>
      <c r="P16" s="31"/>
      <c r="Q16" s="138">
        <v>100</v>
      </c>
      <c r="R16" s="138">
        <v>150</v>
      </c>
      <c r="S16" s="138">
        <v>200</v>
      </c>
      <c r="T16" s="138">
        <v>25</v>
      </c>
      <c r="U16" s="138">
        <v>25</v>
      </c>
      <c r="V16" s="138">
        <v>150</v>
      </c>
      <c r="W16" s="138">
        <v>75</v>
      </c>
      <c r="X16" s="31"/>
      <c r="Y16" s="138">
        <v>125</v>
      </c>
      <c r="Z16" s="138">
        <v>0</v>
      </c>
      <c r="AA16" s="138">
        <v>50</v>
      </c>
      <c r="AB16" s="138">
        <v>0</v>
      </c>
      <c r="AC16" s="138">
        <v>25</v>
      </c>
      <c r="AD16" s="138">
        <v>150</v>
      </c>
      <c r="AE16" s="138">
        <v>75</v>
      </c>
      <c r="AF16" s="1"/>
      <c r="AG16" s="1"/>
      <c r="AH16" s="1"/>
      <c r="AI16" s="1"/>
      <c r="AJ16" s="1"/>
      <c r="AK16" s="1"/>
      <c r="AL16" s="1"/>
      <c r="AM16" s="1"/>
      <c r="AN16" s="14"/>
      <c r="AO16" s="1"/>
      <c r="AP16" s="1"/>
      <c r="AQ16" s="22"/>
    </row>
    <row r="17" spans="1:46" ht="37.5" customHeight="1" x14ac:dyDescent="0.35">
      <c r="A17" s="1"/>
      <c r="B17" s="1"/>
      <c r="C17" s="1"/>
      <c r="D17" s="1"/>
      <c r="E17" s="1"/>
      <c r="F17" s="1"/>
      <c r="G17" s="1"/>
      <c r="H17" s="1"/>
      <c r="I17" s="138">
        <v>100</v>
      </c>
      <c r="J17" s="138">
        <v>0</v>
      </c>
      <c r="K17" s="138">
        <v>75</v>
      </c>
      <c r="L17" s="138">
        <v>50</v>
      </c>
      <c r="M17" s="138">
        <v>150</v>
      </c>
      <c r="N17" s="138">
        <v>125</v>
      </c>
      <c r="O17" s="138">
        <v>25</v>
      </c>
      <c r="P17" s="31"/>
      <c r="Q17" s="138">
        <v>200</v>
      </c>
      <c r="R17" s="138">
        <v>75</v>
      </c>
      <c r="S17" s="138">
        <v>125</v>
      </c>
      <c r="T17" s="138">
        <v>175</v>
      </c>
      <c r="U17" s="138">
        <v>150</v>
      </c>
      <c r="V17" s="138">
        <v>125</v>
      </c>
      <c r="W17" s="138">
        <v>175</v>
      </c>
      <c r="X17" s="31"/>
      <c r="Y17" s="138">
        <v>0</v>
      </c>
      <c r="Z17" s="138">
        <v>50</v>
      </c>
      <c r="AA17" s="138">
        <v>175</v>
      </c>
      <c r="AB17" s="138">
        <v>75</v>
      </c>
      <c r="AC17" s="138">
        <v>75</v>
      </c>
      <c r="AD17" s="138">
        <v>175</v>
      </c>
      <c r="AE17" s="138">
        <v>125</v>
      </c>
      <c r="AF17" s="1"/>
      <c r="AG17" s="1"/>
      <c r="AH17" s="1"/>
      <c r="AI17" s="1"/>
      <c r="AJ17" s="1"/>
      <c r="AK17" s="1"/>
      <c r="AL17" s="1"/>
      <c r="AM17" s="1"/>
      <c r="AN17" s="14"/>
      <c r="AO17" s="1"/>
      <c r="AP17" s="1"/>
      <c r="AQ17" s="22"/>
    </row>
    <row r="18" spans="1:46" ht="37.5" customHeight="1" x14ac:dyDescent="0.35">
      <c r="A18" s="1"/>
      <c r="B18" s="1"/>
      <c r="C18" s="1"/>
      <c r="D18" s="1"/>
      <c r="E18" s="1"/>
      <c r="F18" s="1"/>
      <c r="G18" s="1"/>
      <c r="H18" s="1"/>
      <c r="I18" s="138">
        <v>0</v>
      </c>
      <c r="J18" s="138">
        <v>50</v>
      </c>
      <c r="K18" s="138">
        <v>25</v>
      </c>
      <c r="L18" s="138">
        <v>200</v>
      </c>
      <c r="M18" s="138">
        <v>75</v>
      </c>
      <c r="N18" s="138">
        <v>175</v>
      </c>
      <c r="O18" s="138">
        <v>125</v>
      </c>
      <c r="P18" s="31"/>
      <c r="Q18" s="138">
        <v>25</v>
      </c>
      <c r="R18" s="138">
        <v>50</v>
      </c>
      <c r="S18" s="138">
        <v>50</v>
      </c>
      <c r="T18" s="138">
        <v>50</v>
      </c>
      <c r="U18" s="138">
        <v>75</v>
      </c>
      <c r="V18" s="138">
        <v>25</v>
      </c>
      <c r="W18" s="138">
        <v>125</v>
      </c>
      <c r="X18" s="31"/>
      <c r="Y18" s="138">
        <v>125</v>
      </c>
      <c r="Z18" s="138">
        <v>75</v>
      </c>
      <c r="AA18" s="138">
        <v>75</v>
      </c>
      <c r="AB18" s="138">
        <v>0</v>
      </c>
      <c r="AC18" s="138">
        <v>25</v>
      </c>
      <c r="AD18" s="138">
        <v>175</v>
      </c>
      <c r="AE18" s="138">
        <v>50</v>
      </c>
      <c r="AF18" s="1"/>
      <c r="AG18" s="1"/>
      <c r="AH18" s="1"/>
      <c r="AI18" s="1"/>
      <c r="AJ18" s="1"/>
      <c r="AK18" s="1"/>
      <c r="AL18" s="1"/>
      <c r="AM18" s="1"/>
      <c r="AN18" s="14"/>
      <c r="AO18" s="1"/>
      <c r="AP18" s="1"/>
      <c r="AQ18" s="22"/>
    </row>
    <row r="19" spans="1:46" ht="37.5" customHeight="1" x14ac:dyDescent="0.35">
      <c r="A19" s="1"/>
      <c r="B19" s="1"/>
      <c r="C19" s="1"/>
      <c r="D19" s="1"/>
      <c r="E19" s="1"/>
      <c r="F19" s="1"/>
      <c r="G19" s="1"/>
      <c r="H19" s="1"/>
      <c r="I19" s="1"/>
      <c r="J19" s="145"/>
      <c r="K19" s="145"/>
      <c r="L19" s="172" t="s">
        <v>513</v>
      </c>
      <c r="M19" s="145"/>
      <c r="N19" s="145"/>
      <c r="O19" s="145"/>
      <c r="P19" s="1"/>
      <c r="Q19" s="1"/>
      <c r="R19" s="1"/>
      <c r="S19" s="1"/>
      <c r="T19" s="1"/>
      <c r="U19" s="1"/>
      <c r="V19" s="1"/>
      <c r="W19" s="1"/>
      <c r="X19" s="1"/>
      <c r="Y19" s="1"/>
      <c r="Z19" s="1"/>
      <c r="AA19" s="1"/>
      <c r="AB19" s="1"/>
      <c r="AC19" s="1"/>
      <c r="AD19" s="1"/>
      <c r="AE19" s="1"/>
      <c r="AF19" s="1"/>
      <c r="AG19" s="1"/>
      <c r="AH19" s="1"/>
      <c r="AI19" s="1"/>
      <c r="AJ19" s="1"/>
      <c r="AK19" s="1"/>
      <c r="AL19" s="1"/>
      <c r="AM19" s="1"/>
      <c r="AN19" s="14"/>
      <c r="AO19" s="1"/>
      <c r="AP19" s="1"/>
      <c r="AQ19" s="22"/>
      <c r="AT19" s="6"/>
    </row>
    <row r="20" spans="1:46" ht="37.5" customHeight="1" x14ac:dyDescent="0.35">
      <c r="A20" s="1"/>
      <c r="B20" s="1"/>
      <c r="C20" s="1"/>
      <c r="D20" s="1"/>
      <c r="E20" s="1"/>
      <c r="F20" s="1"/>
      <c r="G20" s="1"/>
      <c r="H20" s="1"/>
      <c r="I20" s="190">
        <f>(I12+Q12+Y12)/3</f>
        <v>8.3333333333333339</v>
      </c>
      <c r="J20" s="191">
        <f t="shared" ref="I20:O26" si="0">(J12+R12+Z12)/3</f>
        <v>108.33333333333333</v>
      </c>
      <c r="K20" s="192">
        <f t="shared" si="0"/>
        <v>66.666666666666671</v>
      </c>
      <c r="L20" s="193">
        <f t="shared" si="0"/>
        <v>183.33333333333334</v>
      </c>
      <c r="M20" s="194">
        <f t="shared" si="0"/>
        <v>125</v>
      </c>
      <c r="N20" s="195">
        <f t="shared" si="0"/>
        <v>125</v>
      </c>
      <c r="O20" s="196">
        <f t="shared" si="0"/>
        <v>25</v>
      </c>
      <c r="P20" s="1"/>
      <c r="Q20" s="1"/>
      <c r="R20" s="1"/>
      <c r="S20" s="1"/>
      <c r="T20" s="1"/>
      <c r="U20" s="1"/>
      <c r="V20" s="1"/>
      <c r="W20" s="1"/>
      <c r="X20" s="1"/>
      <c r="Y20" s="1"/>
      <c r="Z20" s="1"/>
      <c r="AA20" s="1"/>
      <c r="AB20" s="1"/>
      <c r="AC20" s="1"/>
      <c r="AD20" s="1"/>
      <c r="AE20" s="1"/>
      <c r="AF20" s="1"/>
      <c r="AG20" s="1"/>
      <c r="AH20" s="1"/>
      <c r="AI20" s="1"/>
      <c r="AJ20" s="1"/>
      <c r="AK20" s="1"/>
      <c r="AL20" s="1"/>
      <c r="AM20" s="1"/>
      <c r="AN20" s="14"/>
      <c r="AO20" s="1"/>
      <c r="AP20" s="1"/>
      <c r="AQ20" s="22"/>
      <c r="AT20" s="6"/>
    </row>
    <row r="21" spans="1:46" ht="37.5" customHeight="1" x14ac:dyDescent="0.35">
      <c r="A21" s="1"/>
      <c r="B21" s="1"/>
      <c r="C21" s="1"/>
      <c r="D21" s="1"/>
      <c r="E21" s="1"/>
      <c r="F21" s="1"/>
      <c r="G21" s="1"/>
      <c r="H21" s="390"/>
      <c r="I21" s="197">
        <f t="shared" si="0"/>
        <v>108.33333333333333</v>
      </c>
      <c r="J21" s="198">
        <f t="shared" si="0"/>
        <v>66.666666666666671</v>
      </c>
      <c r="K21" s="199">
        <f t="shared" si="0"/>
        <v>91.666666666666671</v>
      </c>
      <c r="L21" s="200">
        <f t="shared" si="0"/>
        <v>166.66666666666666</v>
      </c>
      <c r="M21" s="201">
        <f t="shared" si="0"/>
        <v>100</v>
      </c>
      <c r="N21" s="202">
        <f t="shared" si="0"/>
        <v>66.666666666666671</v>
      </c>
      <c r="O21" s="203">
        <f t="shared" si="0"/>
        <v>41.666666666666664</v>
      </c>
      <c r="P21" s="1"/>
      <c r="Q21" s="1"/>
      <c r="R21" s="1"/>
      <c r="S21" s="1"/>
      <c r="T21" s="1"/>
      <c r="U21" s="1"/>
      <c r="V21" s="1"/>
      <c r="W21" s="1"/>
      <c r="X21" s="1"/>
      <c r="Y21" s="1"/>
      <c r="Z21" s="1"/>
      <c r="AA21" s="1"/>
      <c r="AB21" s="1"/>
      <c r="AC21" s="1"/>
      <c r="AD21" s="1"/>
      <c r="AE21" s="1"/>
      <c r="AF21" s="1"/>
      <c r="AG21" s="1"/>
      <c r="AH21" s="1"/>
      <c r="AI21" s="1"/>
      <c r="AJ21" s="1"/>
      <c r="AK21" s="1"/>
      <c r="AL21" s="1"/>
      <c r="AM21" s="1"/>
      <c r="AN21" s="14"/>
      <c r="AO21" s="1"/>
      <c r="AP21" s="1"/>
      <c r="AQ21" s="22"/>
      <c r="AR21" s="6"/>
      <c r="AT21" s="6"/>
    </row>
    <row r="22" spans="1:46" ht="37.5" customHeight="1" x14ac:dyDescent="0.35">
      <c r="A22" s="1"/>
      <c r="B22" s="1"/>
      <c r="C22" s="1"/>
      <c r="D22" s="1"/>
      <c r="E22" s="1"/>
      <c r="F22" s="1"/>
      <c r="G22" s="1"/>
      <c r="H22" s="390"/>
      <c r="I22" s="204">
        <f t="shared" si="0"/>
        <v>41.666666666666664</v>
      </c>
      <c r="J22" s="205">
        <f t="shared" si="0"/>
        <v>91.666666666666671</v>
      </c>
      <c r="K22" s="206">
        <f t="shared" si="0"/>
        <v>75</v>
      </c>
      <c r="L22" s="207">
        <f t="shared" si="0"/>
        <v>158.33333333333334</v>
      </c>
      <c r="M22" s="208">
        <f t="shared" si="0"/>
        <v>150</v>
      </c>
      <c r="N22" s="209">
        <f t="shared" si="0"/>
        <v>141.66666666666666</v>
      </c>
      <c r="O22" s="204">
        <f t="shared" si="0"/>
        <v>41.666666666666664</v>
      </c>
      <c r="P22" s="1"/>
      <c r="Q22" s="1"/>
      <c r="R22" s="1"/>
      <c r="S22" s="1"/>
      <c r="T22" s="1"/>
      <c r="U22" s="1"/>
      <c r="V22" s="1"/>
      <c r="W22" s="1"/>
      <c r="X22" s="1"/>
      <c r="Y22" s="1"/>
      <c r="Z22" s="1"/>
      <c r="AA22" s="1"/>
      <c r="AB22" s="1"/>
      <c r="AC22" s="1"/>
      <c r="AD22" s="1"/>
      <c r="AE22" s="1"/>
      <c r="AF22" s="1"/>
      <c r="AG22" s="1"/>
      <c r="AH22" s="1"/>
      <c r="AI22" s="1"/>
      <c r="AJ22" s="1"/>
      <c r="AK22" s="1"/>
      <c r="AL22" s="1"/>
      <c r="AM22" s="1"/>
      <c r="AN22" s="14"/>
      <c r="AO22" s="1"/>
      <c r="AP22" s="1"/>
      <c r="AQ22" s="22"/>
      <c r="AR22" s="6"/>
      <c r="AT22" s="6"/>
    </row>
    <row r="23" spans="1:46" ht="37.5" customHeight="1" x14ac:dyDescent="0.35">
      <c r="A23" s="1"/>
      <c r="B23" s="1"/>
      <c r="C23" s="1"/>
      <c r="D23" s="1"/>
      <c r="E23" s="1"/>
      <c r="F23" s="1"/>
      <c r="G23" s="1"/>
      <c r="H23" s="1"/>
      <c r="I23" s="210">
        <f t="shared" si="0"/>
        <v>108.33333333333333</v>
      </c>
      <c r="J23" s="211">
        <f t="shared" si="0"/>
        <v>166.66666666666666</v>
      </c>
      <c r="K23" s="212">
        <f t="shared" si="0"/>
        <v>100</v>
      </c>
      <c r="L23" s="213">
        <f t="shared" si="0"/>
        <v>83.333333333333329</v>
      </c>
      <c r="M23" s="214">
        <f t="shared" si="0"/>
        <v>41.666666666666664</v>
      </c>
      <c r="N23" s="215">
        <f t="shared" si="0"/>
        <v>166.66666666666666</v>
      </c>
      <c r="O23" s="216">
        <f t="shared" si="0"/>
        <v>50</v>
      </c>
      <c r="P23" s="1"/>
      <c r="Q23" s="1"/>
      <c r="R23" s="1"/>
      <c r="S23" s="1"/>
      <c r="T23" s="1"/>
      <c r="U23" s="1"/>
      <c r="V23" s="1"/>
      <c r="W23" s="1"/>
      <c r="X23" s="1"/>
      <c r="Y23" s="1"/>
      <c r="Z23" s="1"/>
      <c r="AA23" s="1"/>
      <c r="AB23" s="1"/>
      <c r="AC23" s="1"/>
      <c r="AD23" s="1"/>
      <c r="AE23" s="1"/>
      <c r="AF23" s="1"/>
      <c r="AG23" s="1"/>
      <c r="AH23" s="1"/>
      <c r="AI23" s="1"/>
      <c r="AJ23" s="1"/>
      <c r="AK23" s="1"/>
      <c r="AL23" s="1"/>
      <c r="AM23" s="1"/>
      <c r="AN23" s="14"/>
      <c r="AO23" s="1"/>
      <c r="AP23" s="1"/>
      <c r="AQ23" s="22"/>
      <c r="AR23" s="6"/>
      <c r="AT23" s="6"/>
    </row>
    <row r="24" spans="1:46" ht="37.5" customHeight="1" x14ac:dyDescent="0.35">
      <c r="A24" s="1"/>
      <c r="B24" s="1"/>
      <c r="C24" s="1"/>
      <c r="D24" s="1"/>
      <c r="E24" s="1"/>
      <c r="F24" s="1"/>
      <c r="G24" s="1"/>
      <c r="H24" s="1"/>
      <c r="I24" s="217">
        <f t="shared" si="0"/>
        <v>116.66666666666667</v>
      </c>
      <c r="J24" s="218">
        <f t="shared" si="0"/>
        <v>50</v>
      </c>
      <c r="K24" s="219">
        <f t="shared" si="0"/>
        <v>100</v>
      </c>
      <c r="L24" s="220">
        <f t="shared" si="0"/>
        <v>8.3333333333333339</v>
      </c>
      <c r="M24" s="221">
        <f t="shared" si="0"/>
        <v>25</v>
      </c>
      <c r="N24" s="222">
        <f t="shared" si="0"/>
        <v>150</v>
      </c>
      <c r="O24" s="206">
        <f t="shared" si="0"/>
        <v>75</v>
      </c>
      <c r="P24" s="1"/>
      <c r="Q24" s="1"/>
      <c r="R24" s="1"/>
      <c r="S24" s="1"/>
      <c r="T24" s="1"/>
      <c r="U24" s="1"/>
      <c r="V24" s="1"/>
      <c r="W24" s="1"/>
      <c r="X24" s="1"/>
      <c r="Y24" s="1"/>
      <c r="Z24" s="1"/>
      <c r="AA24" s="1"/>
      <c r="AB24" s="1"/>
      <c r="AC24" s="1"/>
      <c r="AD24" s="1"/>
      <c r="AE24" s="1"/>
      <c r="AF24" s="1"/>
      <c r="AG24" s="1"/>
      <c r="AH24" s="1"/>
      <c r="AI24" s="1"/>
      <c r="AJ24" s="1"/>
      <c r="AK24" s="1"/>
      <c r="AL24" s="1"/>
      <c r="AM24" s="1"/>
      <c r="AN24" s="14"/>
      <c r="AO24" s="1"/>
      <c r="AP24" s="1"/>
      <c r="AQ24" s="22"/>
      <c r="AR24" s="6"/>
      <c r="AT24" s="6"/>
    </row>
    <row r="25" spans="1:46" ht="37.5" customHeight="1" x14ac:dyDescent="0.35">
      <c r="A25" s="1"/>
      <c r="B25" s="1"/>
      <c r="C25" s="1"/>
      <c r="D25" s="1"/>
      <c r="E25" s="1"/>
      <c r="F25" s="1"/>
      <c r="G25" s="1"/>
      <c r="H25" s="1"/>
      <c r="I25" s="223">
        <f t="shared" si="0"/>
        <v>100</v>
      </c>
      <c r="J25" s="224">
        <f t="shared" si="0"/>
        <v>41.666666666666664</v>
      </c>
      <c r="K25" s="225">
        <f t="shared" si="0"/>
        <v>125</v>
      </c>
      <c r="L25" s="226">
        <f t="shared" si="0"/>
        <v>100</v>
      </c>
      <c r="M25" s="227">
        <f t="shared" si="0"/>
        <v>125</v>
      </c>
      <c r="N25" s="228">
        <f t="shared" si="0"/>
        <v>141.66666666666666</v>
      </c>
      <c r="O25" s="229">
        <f t="shared" si="0"/>
        <v>108.33333333333333</v>
      </c>
      <c r="P25" s="1"/>
      <c r="Q25" s="1"/>
      <c r="R25" s="1"/>
      <c r="S25" s="1"/>
      <c r="T25" s="1"/>
      <c r="U25" s="1"/>
      <c r="V25" s="1"/>
      <c r="W25" s="1"/>
      <c r="X25" s="1"/>
      <c r="Y25" s="1"/>
      <c r="Z25" s="1"/>
      <c r="AA25" s="1"/>
      <c r="AB25" s="1"/>
      <c r="AC25" s="1"/>
      <c r="AD25" s="1"/>
      <c r="AE25" s="1"/>
      <c r="AF25" s="1"/>
      <c r="AG25" s="1"/>
      <c r="AH25" s="1"/>
      <c r="AI25" s="1"/>
      <c r="AJ25" s="1"/>
      <c r="AK25" s="1"/>
      <c r="AL25" s="1"/>
      <c r="AM25" s="1"/>
      <c r="AN25" s="14"/>
      <c r="AO25" s="1"/>
      <c r="AP25" s="1"/>
      <c r="AQ25" s="22"/>
      <c r="AR25" s="6"/>
      <c r="AT25" s="6"/>
    </row>
    <row r="26" spans="1:46" ht="37.5" customHeight="1" x14ac:dyDescent="0.35">
      <c r="A26" s="1"/>
      <c r="B26" s="1"/>
      <c r="C26" s="1"/>
      <c r="D26" s="1"/>
      <c r="E26" s="1"/>
      <c r="F26" s="1"/>
      <c r="G26" s="1"/>
      <c r="H26" s="1"/>
      <c r="I26" s="230">
        <f t="shared" si="0"/>
        <v>50</v>
      </c>
      <c r="J26" s="231">
        <f t="shared" si="0"/>
        <v>58.333333333333336</v>
      </c>
      <c r="K26" s="232">
        <f t="shared" si="0"/>
        <v>50</v>
      </c>
      <c r="L26" s="233">
        <f t="shared" si="0"/>
        <v>83.333333333333329</v>
      </c>
      <c r="M26" s="234">
        <f t="shared" si="0"/>
        <v>58.333333333333336</v>
      </c>
      <c r="N26" s="235">
        <f t="shared" si="0"/>
        <v>125</v>
      </c>
      <c r="O26" s="236">
        <f t="shared" si="0"/>
        <v>100</v>
      </c>
      <c r="P26" s="1"/>
      <c r="Q26" s="1"/>
      <c r="R26" s="1"/>
      <c r="S26" s="1"/>
      <c r="T26" s="1"/>
      <c r="U26" s="1"/>
      <c r="V26" s="1"/>
      <c r="W26" s="1"/>
      <c r="Y26" s="51" t="s">
        <v>516</v>
      </c>
      <c r="Z26" s="51" t="s">
        <v>515</v>
      </c>
      <c r="AA26" s="51" t="s">
        <v>440</v>
      </c>
      <c r="AB26" s="51"/>
      <c r="AC26" s="51"/>
      <c r="AD26" s="51"/>
      <c r="AE26" s="15" t="s">
        <v>477</v>
      </c>
      <c r="AF26" s="1"/>
      <c r="AG26" s="1" t="s">
        <v>565</v>
      </c>
      <c r="AH26" s="1"/>
      <c r="AI26" s="1"/>
      <c r="AJ26" s="1"/>
      <c r="AK26" s="1"/>
      <c r="AL26" s="1"/>
      <c r="AM26" s="1"/>
      <c r="AN26" s="14"/>
      <c r="AO26" s="1"/>
      <c r="AP26" s="1"/>
      <c r="AQ26" s="22"/>
      <c r="AR26" s="6"/>
      <c r="AT26" s="6"/>
    </row>
    <row r="27" spans="1:46" ht="37.5" customHeight="1" x14ac:dyDescent="0.35">
      <c r="A27" s="1"/>
      <c r="B27" s="1"/>
      <c r="C27" s="1"/>
      <c r="D27" s="1"/>
      <c r="E27" s="1"/>
      <c r="F27" s="1"/>
      <c r="G27" s="1"/>
      <c r="H27" s="1"/>
      <c r="I27" s="145"/>
      <c r="J27" s="145"/>
      <c r="K27" s="145"/>
      <c r="L27" s="172" t="s">
        <v>514</v>
      </c>
      <c r="M27" s="145"/>
      <c r="N27" s="145"/>
      <c r="O27" s="145"/>
      <c r="P27" s="1"/>
      <c r="Q27" s="1"/>
      <c r="R27" s="1"/>
      <c r="S27" s="1"/>
      <c r="T27" s="1"/>
      <c r="U27" s="1"/>
      <c r="V27" s="1"/>
      <c r="W27" s="1"/>
      <c r="X27" s="1"/>
      <c r="Y27" s="173" t="s">
        <v>478</v>
      </c>
      <c r="Z27" s="283" t="s">
        <v>483</v>
      </c>
      <c r="AA27" s="287" t="s">
        <v>480</v>
      </c>
      <c r="AB27" s="284"/>
      <c r="AC27" s="284"/>
      <c r="AD27" s="288"/>
      <c r="AE27" s="285">
        <f t="shared" ref="AE27:AE35" si="1">COUNTIF($I$28:$O$34,Y27)</f>
        <v>7</v>
      </c>
      <c r="AF27" s="1"/>
      <c r="AG27" s="336">
        <v>1</v>
      </c>
      <c r="AH27" s="1"/>
      <c r="AI27" s="1"/>
      <c r="AJ27" s="1"/>
      <c r="AK27" s="1"/>
      <c r="AL27" s="1"/>
      <c r="AM27" s="1"/>
      <c r="AN27" s="14"/>
      <c r="AO27" s="1"/>
      <c r="AP27" s="1"/>
      <c r="AQ27" s="22"/>
      <c r="AR27" s="6"/>
      <c r="AT27" s="6"/>
    </row>
    <row r="28" spans="1:46" ht="37.5" customHeight="1" x14ac:dyDescent="0.35">
      <c r="A28" s="1"/>
      <c r="B28" s="1"/>
      <c r="C28" s="1"/>
      <c r="D28" s="1"/>
      <c r="E28" s="1"/>
      <c r="F28" s="1"/>
      <c r="G28" s="1"/>
      <c r="H28" s="1"/>
      <c r="I28" s="26" t="str">
        <f t="shared" ref="I28:O34" si="2">IF(Q12&gt;=200,"ST1",IF(Q12&gt;=150,"ST2",IF(Y37&gt;=150,"ST7",IF(Q37&gt;=150,"ST6",IF(Y37&lt;=50,"ST9",IF(I20&lt;=100,"ST8",IF(Y12&gt;=150,"ST4",IF(I12&gt;=150,"ST3","ST5"))))))))</f>
        <v>ST9</v>
      </c>
      <c r="J28" s="26" t="str">
        <f t="shared" si="2"/>
        <v>ST7</v>
      </c>
      <c r="K28" s="26" t="str">
        <f t="shared" si="2"/>
        <v>ST8</v>
      </c>
      <c r="L28" s="26" t="str">
        <f t="shared" si="2"/>
        <v>ST7</v>
      </c>
      <c r="M28" s="26" t="str">
        <f t="shared" si="2"/>
        <v>ST4</v>
      </c>
      <c r="N28" s="26" t="str">
        <f t="shared" si="2"/>
        <v>ST3</v>
      </c>
      <c r="O28" s="26" t="str">
        <f t="shared" si="2"/>
        <v>ST9</v>
      </c>
      <c r="P28" s="1"/>
      <c r="Q28" s="1"/>
      <c r="R28" s="1"/>
      <c r="S28" s="1"/>
      <c r="T28" s="1"/>
      <c r="U28" s="1"/>
      <c r="V28" s="1"/>
      <c r="W28" s="1"/>
      <c r="X28" s="1"/>
      <c r="Y28" s="177" t="s">
        <v>482</v>
      </c>
      <c r="Z28" s="283" t="s">
        <v>562</v>
      </c>
      <c r="AA28" s="287" t="s">
        <v>484</v>
      </c>
      <c r="AB28" s="284"/>
      <c r="AC28" s="284"/>
      <c r="AD28" s="288"/>
      <c r="AE28" s="285">
        <f t="shared" si="1"/>
        <v>5</v>
      </c>
      <c r="AF28" s="1"/>
      <c r="AG28" s="336">
        <v>2</v>
      </c>
      <c r="AH28" s="1"/>
      <c r="AI28" s="1"/>
      <c r="AJ28" s="1"/>
      <c r="AK28" s="1"/>
      <c r="AL28" s="1"/>
      <c r="AM28" s="1"/>
      <c r="AN28" s="14"/>
      <c r="AO28" s="1"/>
      <c r="AP28" s="1"/>
      <c r="AQ28" s="22"/>
      <c r="AR28" s="6"/>
      <c r="AT28" s="6"/>
    </row>
    <row r="29" spans="1:46" ht="37.5" customHeight="1" x14ac:dyDescent="0.35">
      <c r="A29" s="1"/>
      <c r="B29" s="1"/>
      <c r="C29" s="1"/>
      <c r="D29" s="1"/>
      <c r="E29" s="1"/>
      <c r="F29" s="1"/>
      <c r="G29" s="1"/>
      <c r="H29" s="1"/>
      <c r="I29" s="26" t="str">
        <f t="shared" si="2"/>
        <v>ST1</v>
      </c>
      <c r="J29" s="26" t="str">
        <f t="shared" si="2"/>
        <v>ST9</v>
      </c>
      <c r="K29" s="26" t="str">
        <f t="shared" si="2"/>
        <v>ST8</v>
      </c>
      <c r="L29" s="26" t="str">
        <f t="shared" si="2"/>
        <v>ST1</v>
      </c>
      <c r="M29" s="26" t="str">
        <f t="shared" si="2"/>
        <v>ST7</v>
      </c>
      <c r="N29" s="26" t="str">
        <f t="shared" si="2"/>
        <v>ST8</v>
      </c>
      <c r="O29" s="26" t="str">
        <f t="shared" si="2"/>
        <v>ST9</v>
      </c>
      <c r="P29" s="1"/>
      <c r="Q29" s="1"/>
      <c r="R29" s="1"/>
      <c r="S29" s="1"/>
      <c r="T29" s="1"/>
      <c r="U29" s="1"/>
      <c r="V29" s="1"/>
      <c r="W29" s="1"/>
      <c r="X29" s="1"/>
      <c r="Y29" s="180" t="s">
        <v>486</v>
      </c>
      <c r="Z29" s="283" t="s">
        <v>563</v>
      </c>
      <c r="AA29" s="287" t="s">
        <v>488</v>
      </c>
      <c r="AB29" s="284"/>
      <c r="AC29" s="284"/>
      <c r="AD29" s="288"/>
      <c r="AE29" s="285">
        <f t="shared" si="1"/>
        <v>1</v>
      </c>
      <c r="AF29" s="1"/>
      <c r="AG29" s="336">
        <v>8</v>
      </c>
      <c r="AH29" s="1"/>
      <c r="AI29" s="1"/>
      <c r="AJ29" s="1"/>
      <c r="AK29" s="1"/>
      <c r="AL29" s="1"/>
      <c r="AM29" s="1"/>
      <c r="AN29" s="14"/>
      <c r="AO29" s="1"/>
      <c r="AP29" s="1"/>
      <c r="AQ29" s="22"/>
      <c r="AR29" s="6"/>
      <c r="AT29" s="6"/>
    </row>
    <row r="30" spans="1:46" ht="37.5" customHeight="1" x14ac:dyDescent="0.35">
      <c r="A30" s="1"/>
      <c r="B30" s="1"/>
      <c r="C30" s="1"/>
      <c r="D30" s="1"/>
      <c r="E30" s="1"/>
      <c r="F30" s="1"/>
      <c r="G30" s="1"/>
      <c r="H30" s="1"/>
      <c r="I30" s="26" t="str">
        <f t="shared" si="2"/>
        <v>ST9</v>
      </c>
      <c r="J30" s="26" t="str">
        <f t="shared" si="2"/>
        <v>ST8</v>
      </c>
      <c r="K30" s="26" t="str">
        <f t="shared" si="2"/>
        <v>ST8</v>
      </c>
      <c r="L30" s="26" t="str">
        <f t="shared" si="2"/>
        <v>ST7</v>
      </c>
      <c r="M30" s="26" t="str">
        <f t="shared" si="2"/>
        <v>ST7</v>
      </c>
      <c r="N30" s="26" t="str">
        <f t="shared" si="2"/>
        <v>ST7</v>
      </c>
      <c r="O30" s="26" t="str">
        <f t="shared" si="2"/>
        <v>ST9</v>
      </c>
      <c r="P30" s="1"/>
      <c r="Q30" s="1"/>
      <c r="R30" s="1"/>
      <c r="S30" s="1"/>
      <c r="T30" s="1"/>
      <c r="U30" s="1"/>
      <c r="V30" s="1"/>
      <c r="W30" s="1"/>
      <c r="X30" s="1"/>
      <c r="Y30" s="181" t="s">
        <v>490</v>
      </c>
      <c r="Z30" s="283" t="s">
        <v>561</v>
      </c>
      <c r="AA30" s="287" t="s">
        <v>492</v>
      </c>
      <c r="AB30" s="284"/>
      <c r="AC30" s="284"/>
      <c r="AD30" s="288"/>
      <c r="AE30" s="285">
        <f t="shared" si="1"/>
        <v>1</v>
      </c>
      <c r="AF30" s="1"/>
      <c r="AG30" s="336">
        <v>7</v>
      </c>
      <c r="AH30" s="1"/>
      <c r="AI30" s="1"/>
      <c r="AJ30" s="1"/>
      <c r="AK30" s="1"/>
      <c r="AL30" s="1"/>
      <c r="AM30" s="1"/>
      <c r="AN30" s="14"/>
      <c r="AO30" s="1"/>
      <c r="AP30" s="1"/>
      <c r="AQ30" s="22"/>
      <c r="AR30" s="6"/>
      <c r="AT30" s="6"/>
    </row>
    <row r="31" spans="1:46" ht="37.5" customHeight="1" x14ac:dyDescent="0.35">
      <c r="A31" s="1"/>
      <c r="B31" s="1"/>
      <c r="C31" s="1"/>
      <c r="D31" s="1"/>
      <c r="E31" s="1"/>
      <c r="F31" s="1"/>
      <c r="G31" s="1"/>
      <c r="H31" s="1"/>
      <c r="I31" s="26" t="str">
        <f t="shared" si="2"/>
        <v>ST1</v>
      </c>
      <c r="J31" s="26" t="str">
        <f t="shared" si="2"/>
        <v>ST1</v>
      </c>
      <c r="K31" s="26" t="str">
        <f t="shared" si="2"/>
        <v>ST1</v>
      </c>
      <c r="L31" s="26" t="str">
        <f t="shared" si="2"/>
        <v>ST8</v>
      </c>
      <c r="M31" s="26" t="str">
        <f t="shared" si="2"/>
        <v>ST8</v>
      </c>
      <c r="N31" s="26" t="str">
        <f t="shared" si="2"/>
        <v>ST7</v>
      </c>
      <c r="O31" s="26" t="str">
        <f t="shared" si="2"/>
        <v>ST9</v>
      </c>
      <c r="P31" s="1"/>
      <c r="Q31" s="1"/>
      <c r="R31" s="1"/>
      <c r="S31" s="1"/>
      <c r="T31" s="1"/>
      <c r="U31" s="1"/>
      <c r="V31" s="1"/>
      <c r="W31" s="1"/>
      <c r="X31" s="1"/>
      <c r="Y31" s="182" t="s">
        <v>494</v>
      </c>
      <c r="Z31" s="283" t="s">
        <v>564</v>
      </c>
      <c r="AA31" s="287" t="s">
        <v>496</v>
      </c>
      <c r="AB31" s="284"/>
      <c r="AC31" s="284"/>
      <c r="AD31" s="288"/>
      <c r="AE31" s="285">
        <f t="shared" si="1"/>
        <v>1</v>
      </c>
      <c r="AF31" s="1"/>
      <c r="AG31" s="336">
        <v>9</v>
      </c>
      <c r="AH31" s="1"/>
      <c r="AI31" s="1"/>
      <c r="AJ31" s="1"/>
      <c r="AK31" s="1"/>
      <c r="AL31" s="1"/>
      <c r="AM31" s="1"/>
      <c r="AN31" s="14"/>
      <c r="AO31" s="1"/>
      <c r="AP31" s="1"/>
      <c r="AQ31" s="22"/>
      <c r="AR31" s="6"/>
      <c r="AT31" s="6"/>
    </row>
    <row r="32" spans="1:46" ht="37.5" customHeight="1" x14ac:dyDescent="0.35">
      <c r="A32" s="1"/>
      <c r="B32" s="1"/>
      <c r="C32" s="1"/>
      <c r="D32" s="1"/>
      <c r="E32" s="1"/>
      <c r="F32" s="1"/>
      <c r="G32" s="1"/>
      <c r="H32" s="1"/>
      <c r="I32" s="26" t="str">
        <f t="shared" si="2"/>
        <v>ST5</v>
      </c>
      <c r="J32" s="26" t="str">
        <f t="shared" si="2"/>
        <v>ST2</v>
      </c>
      <c r="K32" s="26" t="str">
        <f t="shared" si="2"/>
        <v>ST1</v>
      </c>
      <c r="L32" s="26" t="str">
        <f t="shared" si="2"/>
        <v>ST9</v>
      </c>
      <c r="M32" s="26" t="str">
        <f t="shared" si="2"/>
        <v>ST9</v>
      </c>
      <c r="N32" s="26" t="str">
        <f t="shared" si="2"/>
        <v>ST2</v>
      </c>
      <c r="O32" s="26" t="str">
        <f t="shared" si="2"/>
        <v>ST8</v>
      </c>
      <c r="P32" s="1"/>
      <c r="Q32" s="1"/>
      <c r="R32" s="1"/>
      <c r="S32" s="1"/>
      <c r="T32" s="1"/>
      <c r="U32" s="1"/>
      <c r="V32" s="1"/>
      <c r="W32" s="1"/>
      <c r="X32" s="1"/>
      <c r="Y32" s="183" t="s">
        <v>498</v>
      </c>
      <c r="Z32" s="283" t="s">
        <v>559</v>
      </c>
      <c r="AA32" s="287" t="s">
        <v>500</v>
      </c>
      <c r="AB32" s="284"/>
      <c r="AC32" s="284"/>
      <c r="AD32" s="288"/>
      <c r="AE32" s="285">
        <f t="shared" si="1"/>
        <v>1</v>
      </c>
      <c r="AF32" s="1"/>
      <c r="AG32" s="336">
        <v>4</v>
      </c>
      <c r="AH32" s="1"/>
      <c r="AI32" s="1"/>
      <c r="AJ32" s="1"/>
      <c r="AK32" s="1"/>
      <c r="AL32" s="1"/>
      <c r="AM32" s="1"/>
      <c r="AN32" s="14"/>
      <c r="AO32" s="1"/>
      <c r="AP32" s="1"/>
      <c r="AQ32" s="22"/>
      <c r="AR32" s="6"/>
      <c r="AT32" s="6"/>
    </row>
    <row r="33" spans="1:46" ht="37.5" customHeight="1" x14ac:dyDescent="0.35">
      <c r="A33" s="1"/>
      <c r="B33" s="1"/>
      <c r="C33" s="1"/>
      <c r="D33" s="1"/>
      <c r="E33" s="1"/>
      <c r="F33" s="1"/>
      <c r="G33" s="1"/>
      <c r="H33" s="1"/>
      <c r="I33" s="26" t="str">
        <f t="shared" si="2"/>
        <v>ST1</v>
      </c>
      <c r="J33" s="26" t="str">
        <f t="shared" si="2"/>
        <v>ST9</v>
      </c>
      <c r="K33" s="26" t="str">
        <f t="shared" si="2"/>
        <v>ST6</v>
      </c>
      <c r="L33" s="26" t="str">
        <f t="shared" si="2"/>
        <v>ST2</v>
      </c>
      <c r="M33" s="26" t="str">
        <f t="shared" si="2"/>
        <v>ST2</v>
      </c>
      <c r="N33" s="26" t="str">
        <f t="shared" si="2"/>
        <v>ST7</v>
      </c>
      <c r="O33" s="26" t="str">
        <f t="shared" si="2"/>
        <v>ST2</v>
      </c>
      <c r="P33" s="1"/>
      <c r="Q33" s="1"/>
      <c r="R33" s="1"/>
      <c r="S33" s="1"/>
      <c r="T33" s="1"/>
      <c r="U33" s="1"/>
      <c r="V33" s="1"/>
      <c r="W33" s="1"/>
      <c r="X33" s="1"/>
      <c r="Y33" s="184" t="s">
        <v>501</v>
      </c>
      <c r="Z33" s="283" t="s">
        <v>560</v>
      </c>
      <c r="AA33" s="287" t="s">
        <v>503</v>
      </c>
      <c r="AB33" s="284"/>
      <c r="AC33" s="284"/>
      <c r="AD33" s="288"/>
      <c r="AE33" s="285">
        <f t="shared" si="1"/>
        <v>9</v>
      </c>
      <c r="AF33" s="1"/>
      <c r="AG33" s="336">
        <v>3</v>
      </c>
      <c r="AH33" s="1"/>
      <c r="AI33" s="1"/>
      <c r="AJ33" s="1"/>
      <c r="AK33" s="1"/>
      <c r="AL33" s="1"/>
      <c r="AM33" s="1"/>
      <c r="AN33" s="14"/>
      <c r="AO33" s="1"/>
      <c r="AP33" s="1"/>
      <c r="AQ33" s="22"/>
      <c r="AR33" s="6"/>
      <c r="AT33" s="6"/>
    </row>
    <row r="34" spans="1:46" ht="37.5" customHeight="1" x14ac:dyDescent="0.35">
      <c r="A34" s="1"/>
      <c r="B34" s="1"/>
      <c r="C34" s="1"/>
      <c r="D34" s="1"/>
      <c r="E34" s="1"/>
      <c r="F34" s="1"/>
      <c r="G34" s="1"/>
      <c r="H34" s="1"/>
      <c r="I34" s="26" t="str">
        <f t="shared" si="2"/>
        <v>ST8</v>
      </c>
      <c r="J34" s="26" t="str">
        <f t="shared" si="2"/>
        <v>ST8</v>
      </c>
      <c r="K34" s="26" t="str">
        <f t="shared" si="2"/>
        <v>ST9</v>
      </c>
      <c r="L34" s="26" t="str">
        <f t="shared" si="2"/>
        <v>ST8</v>
      </c>
      <c r="M34" s="26" t="str">
        <f t="shared" si="2"/>
        <v>ST9</v>
      </c>
      <c r="N34" s="26" t="str">
        <f t="shared" si="2"/>
        <v>ST7</v>
      </c>
      <c r="O34" s="26" t="str">
        <f t="shared" si="2"/>
        <v>ST8</v>
      </c>
      <c r="P34" s="1"/>
      <c r="Q34" s="1"/>
      <c r="R34" s="1"/>
      <c r="S34" s="1"/>
      <c r="T34" s="1"/>
      <c r="U34" s="1"/>
      <c r="V34" s="1"/>
      <c r="W34" s="1"/>
      <c r="X34" s="1"/>
      <c r="Y34" s="188" t="s">
        <v>504</v>
      </c>
      <c r="Z34" s="286" t="s">
        <v>505</v>
      </c>
      <c r="AA34" s="287" t="s">
        <v>506</v>
      </c>
      <c r="AB34" s="284"/>
      <c r="AC34" s="284"/>
      <c r="AD34" s="288"/>
      <c r="AE34" s="285">
        <f t="shared" si="1"/>
        <v>12</v>
      </c>
      <c r="AF34" s="1"/>
      <c r="AG34" s="336">
        <v>6</v>
      </c>
      <c r="AH34" s="1"/>
      <c r="AI34" s="1"/>
      <c r="AJ34" s="1"/>
      <c r="AK34" s="1"/>
      <c r="AL34" s="1"/>
      <c r="AM34" s="1"/>
      <c r="AN34" s="14"/>
      <c r="AO34" s="1"/>
      <c r="AP34" s="1"/>
      <c r="AQ34" s="22"/>
      <c r="AR34" s="6"/>
      <c r="AT34" s="6"/>
    </row>
    <row r="35" spans="1:46" ht="3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89" t="s">
        <v>507</v>
      </c>
      <c r="Z35" s="286" t="s">
        <v>508</v>
      </c>
      <c r="AA35" s="289" t="s">
        <v>509</v>
      </c>
      <c r="AB35" s="284"/>
      <c r="AC35" s="284"/>
      <c r="AD35" s="288"/>
      <c r="AE35" s="285">
        <f t="shared" si="1"/>
        <v>12</v>
      </c>
      <c r="AF35" s="1"/>
      <c r="AG35" s="336">
        <v>5</v>
      </c>
      <c r="AH35" s="1"/>
      <c r="AI35" s="1"/>
      <c r="AJ35" s="1"/>
      <c r="AK35" s="1"/>
      <c r="AL35" s="1"/>
      <c r="AM35" s="1"/>
      <c r="AN35" s="1"/>
      <c r="AO35" s="1"/>
      <c r="AP35" s="1"/>
      <c r="AQ35" s="22"/>
      <c r="AR35" s="6"/>
      <c r="AT35" s="6"/>
    </row>
    <row r="36" spans="1:46" ht="37.5" customHeight="1" x14ac:dyDescent="0.35">
      <c r="A36" s="1"/>
      <c r="B36" s="1"/>
      <c r="C36" s="1"/>
      <c r="D36" s="1"/>
      <c r="E36" s="1"/>
      <c r="F36" s="1"/>
      <c r="G36" s="1"/>
      <c r="H36" s="1"/>
      <c r="I36" s="14" t="s">
        <v>494</v>
      </c>
      <c r="J36" s="14"/>
      <c r="K36" s="14"/>
      <c r="L36" s="14" t="s">
        <v>540</v>
      </c>
      <c r="M36" s="14"/>
      <c r="N36" s="14"/>
      <c r="O36" s="14"/>
      <c r="P36" s="14"/>
      <c r="Q36" s="14" t="s">
        <v>498</v>
      </c>
      <c r="R36" s="14"/>
      <c r="S36" s="14"/>
      <c r="T36" s="14" t="s">
        <v>541</v>
      </c>
      <c r="U36" s="14"/>
      <c r="V36" s="14"/>
      <c r="W36" s="14"/>
      <c r="X36" s="14"/>
      <c r="Y36" s="14" t="s">
        <v>501</v>
      </c>
      <c r="Z36" s="14"/>
      <c r="AA36" s="14"/>
      <c r="AB36" s="14" t="s">
        <v>542</v>
      </c>
      <c r="AC36" s="14"/>
      <c r="AD36" s="14"/>
      <c r="AE36" s="14"/>
      <c r="AF36" s="31"/>
      <c r="AG36" s="1" t="s">
        <v>510</v>
      </c>
      <c r="AH36" s="145"/>
      <c r="AI36" s="145"/>
      <c r="AJ36" s="172" t="s">
        <v>543</v>
      </c>
      <c r="AK36" s="145"/>
      <c r="AL36" s="145"/>
      <c r="AM36" s="145"/>
      <c r="AN36" s="1"/>
      <c r="AO36" s="1"/>
      <c r="AP36" s="1"/>
      <c r="AQ36" s="22"/>
    </row>
    <row r="37" spans="1:46" ht="37.5" customHeight="1" x14ac:dyDescent="0.35">
      <c r="A37" s="1"/>
      <c r="B37" s="1"/>
      <c r="C37" s="1"/>
      <c r="D37" s="1"/>
      <c r="E37" s="1"/>
      <c r="F37" s="1"/>
      <c r="G37" s="1"/>
      <c r="H37" s="1"/>
      <c r="I37" s="138">
        <f t="shared" ref="I37:O43" si="3">(I12+Q12)/2</f>
        <v>0</v>
      </c>
      <c r="J37" s="138">
        <f t="shared" si="3"/>
        <v>112.5</v>
      </c>
      <c r="K37" s="138">
        <f t="shared" si="3"/>
        <v>37.5</v>
      </c>
      <c r="L37" s="138">
        <f t="shared" si="3"/>
        <v>162.5</v>
      </c>
      <c r="M37" s="138">
        <f t="shared" si="3"/>
        <v>112.5</v>
      </c>
      <c r="N37" s="138">
        <f t="shared" si="3"/>
        <v>150</v>
      </c>
      <c r="O37" s="138">
        <f t="shared" si="3"/>
        <v>12.5</v>
      </c>
      <c r="P37" s="1"/>
      <c r="Q37" s="138">
        <f t="shared" ref="Q37:W43" si="4">(Q12+Y12)/2</f>
        <v>12.5</v>
      </c>
      <c r="R37" s="138">
        <f t="shared" si="4"/>
        <v>62.5</v>
      </c>
      <c r="S37" s="138">
        <f t="shared" si="4"/>
        <v>87.5</v>
      </c>
      <c r="T37" s="138">
        <f t="shared" si="4"/>
        <v>175</v>
      </c>
      <c r="U37" s="138">
        <f t="shared" si="4"/>
        <v>137.5</v>
      </c>
      <c r="V37" s="138">
        <f t="shared" si="4"/>
        <v>87.5</v>
      </c>
      <c r="W37" s="138">
        <f t="shared" si="4"/>
        <v>25</v>
      </c>
      <c r="X37" s="1"/>
      <c r="Y37" s="138">
        <f t="shared" ref="Y37:AE43" si="5">(Y12+I12)/2</f>
        <v>12.5</v>
      </c>
      <c r="Z37" s="138">
        <f t="shared" si="5"/>
        <v>150</v>
      </c>
      <c r="AA37" s="138">
        <f t="shared" si="5"/>
        <v>75</v>
      </c>
      <c r="AB37" s="138">
        <f t="shared" si="5"/>
        <v>212.5</v>
      </c>
      <c r="AC37" s="138">
        <f t="shared" si="5"/>
        <v>125</v>
      </c>
      <c r="AD37" s="138">
        <f t="shared" si="5"/>
        <v>137.5</v>
      </c>
      <c r="AE37" s="138">
        <f t="shared" si="5"/>
        <v>37.5</v>
      </c>
      <c r="AF37" s="31"/>
      <c r="AG37" s="237">
        <f t="shared" ref="AG37:AM43" si="6">I20</f>
        <v>8.3333333333333339</v>
      </c>
      <c r="AH37" s="237">
        <f t="shared" si="6"/>
        <v>108.33333333333333</v>
      </c>
      <c r="AI37" s="237">
        <f t="shared" si="6"/>
        <v>66.666666666666671</v>
      </c>
      <c r="AJ37" s="238">
        <f t="shared" si="6"/>
        <v>183.33333333333334</v>
      </c>
      <c r="AK37" s="237">
        <f t="shared" si="6"/>
        <v>125</v>
      </c>
      <c r="AL37" s="237">
        <f t="shared" si="6"/>
        <v>125</v>
      </c>
      <c r="AM37" s="237">
        <f t="shared" si="6"/>
        <v>25</v>
      </c>
      <c r="AN37" s="1"/>
      <c r="AO37" s="1"/>
      <c r="AP37" s="1"/>
      <c r="AQ37" s="22"/>
    </row>
    <row r="38" spans="1:46" ht="37.5" customHeight="1" x14ac:dyDescent="0.35">
      <c r="A38" s="1"/>
      <c r="B38" s="1"/>
      <c r="C38" s="1"/>
      <c r="D38" s="1"/>
      <c r="E38" s="1"/>
      <c r="F38" s="1"/>
      <c r="G38" s="1"/>
      <c r="H38" s="390" t="s">
        <v>511</v>
      </c>
      <c r="I38" s="138">
        <f t="shared" si="3"/>
        <v>112.5</v>
      </c>
      <c r="J38" s="138">
        <f t="shared" si="3"/>
        <v>100</v>
      </c>
      <c r="K38" s="138">
        <f t="shared" si="3"/>
        <v>100</v>
      </c>
      <c r="L38" s="239">
        <f t="shared" si="3"/>
        <v>225</v>
      </c>
      <c r="M38" s="138">
        <f t="shared" si="3"/>
        <v>75</v>
      </c>
      <c r="N38" s="138">
        <f t="shared" si="3"/>
        <v>37.5</v>
      </c>
      <c r="O38" s="138">
        <f t="shared" si="3"/>
        <v>50</v>
      </c>
      <c r="P38" s="1"/>
      <c r="Q38" s="138">
        <f t="shared" si="4"/>
        <v>150</v>
      </c>
      <c r="R38" s="138">
        <f t="shared" si="4"/>
        <v>50</v>
      </c>
      <c r="S38" s="138">
        <f t="shared" si="4"/>
        <v>75</v>
      </c>
      <c r="T38" s="138">
        <f t="shared" si="4"/>
        <v>137.5</v>
      </c>
      <c r="U38" s="138">
        <f t="shared" si="4"/>
        <v>75</v>
      </c>
      <c r="V38" s="138">
        <f t="shared" si="4"/>
        <v>62.5</v>
      </c>
      <c r="W38" s="138">
        <f t="shared" si="4"/>
        <v>37.5</v>
      </c>
      <c r="X38" s="1"/>
      <c r="Y38" s="138">
        <f t="shared" si="5"/>
        <v>62.5</v>
      </c>
      <c r="Z38" s="138">
        <f t="shared" si="5"/>
        <v>50</v>
      </c>
      <c r="AA38" s="138">
        <f t="shared" si="5"/>
        <v>100</v>
      </c>
      <c r="AB38" s="138">
        <f t="shared" si="5"/>
        <v>137.5</v>
      </c>
      <c r="AC38" s="138">
        <f t="shared" si="5"/>
        <v>150</v>
      </c>
      <c r="AD38" s="138">
        <f t="shared" si="5"/>
        <v>100</v>
      </c>
      <c r="AE38" s="138">
        <f t="shared" si="5"/>
        <v>37.5</v>
      </c>
      <c r="AF38" s="31"/>
      <c r="AG38" s="237">
        <f t="shared" si="6"/>
        <v>108.33333333333333</v>
      </c>
      <c r="AH38" s="237">
        <f t="shared" si="6"/>
        <v>66.666666666666671</v>
      </c>
      <c r="AI38" s="237">
        <f t="shared" si="6"/>
        <v>91.666666666666671</v>
      </c>
      <c r="AJ38" s="237">
        <f t="shared" si="6"/>
        <v>166.66666666666666</v>
      </c>
      <c r="AK38" s="237">
        <f t="shared" si="6"/>
        <v>100</v>
      </c>
      <c r="AL38" s="237">
        <f t="shared" si="6"/>
        <v>66.666666666666671</v>
      </c>
      <c r="AM38" s="237">
        <f t="shared" si="6"/>
        <v>41.666666666666664</v>
      </c>
      <c r="AN38" s="1"/>
      <c r="AO38" s="1"/>
      <c r="AP38" s="1"/>
      <c r="AQ38" s="22"/>
    </row>
    <row r="39" spans="1:46" ht="37.5" customHeight="1" x14ac:dyDescent="0.35">
      <c r="A39" s="1"/>
      <c r="B39" s="1"/>
      <c r="C39" s="1"/>
      <c r="D39" s="1"/>
      <c r="E39" s="1"/>
      <c r="F39" s="1"/>
      <c r="G39" s="1"/>
      <c r="H39" s="390"/>
      <c r="I39" s="138">
        <f t="shared" si="3"/>
        <v>37.5</v>
      </c>
      <c r="J39" s="138">
        <f t="shared" si="3"/>
        <v>100</v>
      </c>
      <c r="K39" s="138">
        <f t="shared" si="3"/>
        <v>75</v>
      </c>
      <c r="L39" s="138">
        <f t="shared" si="3"/>
        <v>137.5</v>
      </c>
      <c r="M39" s="138">
        <f t="shared" si="3"/>
        <v>125</v>
      </c>
      <c r="N39" s="138">
        <f t="shared" si="3"/>
        <v>125</v>
      </c>
      <c r="O39" s="138">
        <f t="shared" si="3"/>
        <v>37.5</v>
      </c>
      <c r="P39" s="1"/>
      <c r="Q39" s="138">
        <f t="shared" si="4"/>
        <v>37.5</v>
      </c>
      <c r="R39" s="138">
        <f t="shared" si="4"/>
        <v>100</v>
      </c>
      <c r="S39" s="138">
        <f t="shared" si="4"/>
        <v>75</v>
      </c>
      <c r="T39" s="138">
        <f t="shared" si="4"/>
        <v>137.5</v>
      </c>
      <c r="U39" s="138">
        <f t="shared" si="4"/>
        <v>125</v>
      </c>
      <c r="V39" s="138">
        <f t="shared" si="4"/>
        <v>125</v>
      </c>
      <c r="W39" s="138">
        <f t="shared" si="4"/>
        <v>37.5</v>
      </c>
      <c r="X39" s="1"/>
      <c r="Y39" s="138">
        <f t="shared" si="5"/>
        <v>50</v>
      </c>
      <c r="Z39" s="138">
        <f t="shared" si="5"/>
        <v>75</v>
      </c>
      <c r="AA39" s="138">
        <f t="shared" si="5"/>
        <v>75</v>
      </c>
      <c r="AB39" s="138">
        <f t="shared" si="5"/>
        <v>200</v>
      </c>
      <c r="AC39" s="138">
        <f t="shared" si="5"/>
        <v>200</v>
      </c>
      <c r="AD39" s="138">
        <f t="shared" si="5"/>
        <v>175</v>
      </c>
      <c r="AE39" s="138">
        <f t="shared" si="5"/>
        <v>50</v>
      </c>
      <c r="AF39" s="31"/>
      <c r="AG39" s="237">
        <f t="shared" si="6"/>
        <v>41.666666666666664</v>
      </c>
      <c r="AH39" s="237">
        <f t="shared" si="6"/>
        <v>91.666666666666671</v>
      </c>
      <c r="AI39" s="237">
        <f t="shared" si="6"/>
        <v>75</v>
      </c>
      <c r="AJ39" s="237">
        <f t="shared" si="6"/>
        <v>158.33333333333334</v>
      </c>
      <c r="AK39" s="237">
        <f t="shared" si="6"/>
        <v>150</v>
      </c>
      <c r="AL39" s="237">
        <f t="shared" si="6"/>
        <v>141.66666666666666</v>
      </c>
      <c r="AM39" s="237">
        <f t="shared" si="6"/>
        <v>41.666666666666664</v>
      </c>
      <c r="AN39" s="1"/>
      <c r="AO39" s="1"/>
      <c r="AP39" s="1"/>
      <c r="AQ39" s="22"/>
    </row>
    <row r="40" spans="1:46" ht="37.5" customHeight="1" x14ac:dyDescent="0.35">
      <c r="A40" s="1"/>
      <c r="B40" s="1"/>
      <c r="C40" s="1"/>
      <c r="D40" s="1"/>
      <c r="E40" s="1"/>
      <c r="F40" s="1"/>
      <c r="G40" s="1"/>
      <c r="H40" s="1"/>
      <c r="I40" s="138">
        <f t="shared" si="3"/>
        <v>162.5</v>
      </c>
      <c r="J40" s="138">
        <f t="shared" si="3"/>
        <v>150</v>
      </c>
      <c r="K40" s="138">
        <f t="shared" si="3"/>
        <v>137.5</v>
      </c>
      <c r="L40" s="138">
        <f t="shared" si="3"/>
        <v>25</v>
      </c>
      <c r="M40" s="138">
        <f t="shared" si="3"/>
        <v>12.5</v>
      </c>
      <c r="N40" s="138">
        <f t="shared" si="3"/>
        <v>137.5</v>
      </c>
      <c r="O40" s="138">
        <f t="shared" si="3"/>
        <v>62.5</v>
      </c>
      <c r="P40" s="1"/>
      <c r="Q40" s="138">
        <f t="shared" si="4"/>
        <v>100</v>
      </c>
      <c r="R40" s="138">
        <f t="shared" si="4"/>
        <v>212.5</v>
      </c>
      <c r="S40" s="138">
        <f t="shared" si="4"/>
        <v>112.5</v>
      </c>
      <c r="T40" s="138">
        <f t="shared" si="4"/>
        <v>112.5</v>
      </c>
      <c r="U40" s="138">
        <f t="shared" si="4"/>
        <v>50</v>
      </c>
      <c r="V40" s="138">
        <f t="shared" si="4"/>
        <v>137.5</v>
      </c>
      <c r="W40" s="138">
        <f t="shared" si="4"/>
        <v>50</v>
      </c>
      <c r="X40" s="1"/>
      <c r="Y40" s="138">
        <f t="shared" si="5"/>
        <v>62.5</v>
      </c>
      <c r="Z40" s="138">
        <f t="shared" si="5"/>
        <v>137.5</v>
      </c>
      <c r="AA40" s="138">
        <f t="shared" si="5"/>
        <v>50</v>
      </c>
      <c r="AB40" s="138">
        <f t="shared" si="5"/>
        <v>112.5</v>
      </c>
      <c r="AC40" s="138">
        <f t="shared" si="5"/>
        <v>62.5</v>
      </c>
      <c r="AD40" s="138">
        <f t="shared" si="5"/>
        <v>225</v>
      </c>
      <c r="AE40" s="138">
        <f t="shared" si="5"/>
        <v>37.5</v>
      </c>
      <c r="AF40" s="31"/>
      <c r="AG40" s="237">
        <f t="shared" si="6"/>
        <v>108.33333333333333</v>
      </c>
      <c r="AH40" s="238">
        <f t="shared" si="6"/>
        <v>166.66666666666666</v>
      </c>
      <c r="AI40" s="237">
        <f t="shared" si="6"/>
        <v>100</v>
      </c>
      <c r="AJ40" s="237">
        <f t="shared" si="6"/>
        <v>83.333333333333329</v>
      </c>
      <c r="AK40" s="237">
        <f t="shared" si="6"/>
        <v>41.666666666666664</v>
      </c>
      <c r="AL40" s="238">
        <f t="shared" si="6"/>
        <v>166.66666666666666</v>
      </c>
      <c r="AM40" s="237">
        <f t="shared" si="6"/>
        <v>50</v>
      </c>
      <c r="AN40" s="1"/>
      <c r="AO40" s="1"/>
      <c r="AP40" s="1"/>
      <c r="AQ40" s="22"/>
    </row>
    <row r="41" spans="1:46" ht="37.5" customHeight="1" x14ac:dyDescent="0.35">
      <c r="A41" s="1"/>
      <c r="B41" s="1"/>
      <c r="C41" s="1"/>
      <c r="D41" s="1"/>
      <c r="E41" s="1"/>
      <c r="F41" s="1"/>
      <c r="G41" s="1"/>
      <c r="H41" s="1"/>
      <c r="I41" s="138">
        <f t="shared" si="3"/>
        <v>112.5</v>
      </c>
      <c r="J41" s="138">
        <f t="shared" si="3"/>
        <v>75</v>
      </c>
      <c r="K41" s="138">
        <f t="shared" si="3"/>
        <v>125</v>
      </c>
      <c r="L41" s="138">
        <f t="shared" si="3"/>
        <v>12.5</v>
      </c>
      <c r="M41" s="138">
        <f t="shared" si="3"/>
        <v>25</v>
      </c>
      <c r="N41" s="138">
        <f t="shared" si="3"/>
        <v>150</v>
      </c>
      <c r="O41" s="138">
        <f t="shared" si="3"/>
        <v>75</v>
      </c>
      <c r="P41" s="1"/>
      <c r="Q41" s="138">
        <f t="shared" si="4"/>
        <v>112.5</v>
      </c>
      <c r="R41" s="138">
        <f t="shared" si="4"/>
        <v>75</v>
      </c>
      <c r="S41" s="138">
        <f t="shared" si="4"/>
        <v>125</v>
      </c>
      <c r="T41" s="138">
        <f t="shared" si="4"/>
        <v>12.5</v>
      </c>
      <c r="U41" s="138">
        <f t="shared" si="4"/>
        <v>25</v>
      </c>
      <c r="V41" s="138">
        <f t="shared" si="4"/>
        <v>150</v>
      </c>
      <c r="W41" s="138">
        <f t="shared" si="4"/>
        <v>75</v>
      </c>
      <c r="X41" s="1"/>
      <c r="Y41" s="138">
        <f t="shared" si="5"/>
        <v>125</v>
      </c>
      <c r="Z41" s="138">
        <f t="shared" si="5"/>
        <v>0</v>
      </c>
      <c r="AA41" s="138">
        <f t="shared" si="5"/>
        <v>50</v>
      </c>
      <c r="AB41" s="138">
        <f t="shared" si="5"/>
        <v>0</v>
      </c>
      <c r="AC41" s="138">
        <f t="shared" si="5"/>
        <v>25</v>
      </c>
      <c r="AD41" s="138">
        <f t="shared" si="5"/>
        <v>150</v>
      </c>
      <c r="AE41" s="138">
        <f t="shared" si="5"/>
        <v>75</v>
      </c>
      <c r="AF41" s="31"/>
      <c r="AG41" s="237">
        <f t="shared" si="6"/>
        <v>116.66666666666667</v>
      </c>
      <c r="AH41" s="237">
        <f t="shared" si="6"/>
        <v>50</v>
      </c>
      <c r="AI41" s="237">
        <f t="shared" si="6"/>
        <v>100</v>
      </c>
      <c r="AJ41" s="237">
        <f t="shared" si="6"/>
        <v>8.3333333333333339</v>
      </c>
      <c r="AK41" s="237">
        <f t="shared" si="6"/>
        <v>25</v>
      </c>
      <c r="AL41" s="237">
        <f t="shared" si="6"/>
        <v>150</v>
      </c>
      <c r="AM41" s="237">
        <f t="shared" si="6"/>
        <v>75</v>
      </c>
      <c r="AN41" s="1"/>
      <c r="AO41" s="1"/>
      <c r="AP41" s="1"/>
      <c r="AQ41" s="22"/>
    </row>
    <row r="42" spans="1:46" ht="37.5" customHeight="1" x14ac:dyDescent="0.35">
      <c r="A42" s="1"/>
      <c r="B42" s="1"/>
      <c r="C42" s="1"/>
      <c r="D42" s="1"/>
      <c r="E42" s="1"/>
      <c r="F42" s="1"/>
      <c r="G42" s="1"/>
      <c r="H42" s="1"/>
      <c r="I42" s="138">
        <f t="shared" si="3"/>
        <v>150</v>
      </c>
      <c r="J42" s="138">
        <f t="shared" si="3"/>
        <v>37.5</v>
      </c>
      <c r="K42" s="138">
        <f t="shared" si="3"/>
        <v>100</v>
      </c>
      <c r="L42" s="138">
        <f t="shared" si="3"/>
        <v>112.5</v>
      </c>
      <c r="M42" s="138">
        <f t="shared" si="3"/>
        <v>150</v>
      </c>
      <c r="N42" s="138">
        <f t="shared" si="3"/>
        <v>125</v>
      </c>
      <c r="O42" s="138">
        <f t="shared" si="3"/>
        <v>100</v>
      </c>
      <c r="P42" s="1"/>
      <c r="Q42" s="138">
        <f t="shared" si="4"/>
        <v>100</v>
      </c>
      <c r="R42" s="138">
        <f t="shared" si="4"/>
        <v>62.5</v>
      </c>
      <c r="S42" s="138">
        <f t="shared" si="4"/>
        <v>150</v>
      </c>
      <c r="T42" s="138">
        <f t="shared" si="4"/>
        <v>125</v>
      </c>
      <c r="U42" s="138">
        <f t="shared" si="4"/>
        <v>112.5</v>
      </c>
      <c r="V42" s="138">
        <f t="shared" si="4"/>
        <v>150</v>
      </c>
      <c r="W42" s="138">
        <f t="shared" si="4"/>
        <v>150</v>
      </c>
      <c r="X42" s="1"/>
      <c r="Y42" s="138">
        <f t="shared" si="5"/>
        <v>50</v>
      </c>
      <c r="Z42" s="138">
        <f t="shared" si="5"/>
        <v>25</v>
      </c>
      <c r="AA42" s="138">
        <f t="shared" si="5"/>
        <v>125</v>
      </c>
      <c r="AB42" s="138">
        <f t="shared" si="5"/>
        <v>62.5</v>
      </c>
      <c r="AC42" s="138">
        <f t="shared" si="5"/>
        <v>112.5</v>
      </c>
      <c r="AD42" s="138">
        <f t="shared" si="5"/>
        <v>150</v>
      </c>
      <c r="AE42" s="138">
        <f t="shared" si="5"/>
        <v>75</v>
      </c>
      <c r="AF42" s="31"/>
      <c r="AG42" s="237">
        <f t="shared" si="6"/>
        <v>100</v>
      </c>
      <c r="AH42" s="237">
        <f t="shared" si="6"/>
        <v>41.666666666666664</v>
      </c>
      <c r="AI42" s="237">
        <f t="shared" si="6"/>
        <v>125</v>
      </c>
      <c r="AJ42" s="237">
        <f t="shared" si="6"/>
        <v>100</v>
      </c>
      <c r="AK42" s="237">
        <f t="shared" si="6"/>
        <v>125</v>
      </c>
      <c r="AL42" s="237">
        <f t="shared" si="6"/>
        <v>141.66666666666666</v>
      </c>
      <c r="AM42" s="237">
        <f t="shared" si="6"/>
        <v>108.33333333333333</v>
      </c>
      <c r="AN42" s="1"/>
      <c r="AO42" s="1"/>
      <c r="AP42" s="1"/>
      <c r="AQ42" s="22"/>
    </row>
    <row r="43" spans="1:46" ht="37.5" customHeight="1" x14ac:dyDescent="0.35">
      <c r="A43" s="1"/>
      <c r="B43" s="1"/>
      <c r="C43" s="1"/>
      <c r="D43" s="1"/>
      <c r="E43" s="1"/>
      <c r="F43" s="1"/>
      <c r="G43" s="1"/>
      <c r="H43" s="1"/>
      <c r="I43" s="138">
        <f t="shared" si="3"/>
        <v>12.5</v>
      </c>
      <c r="J43" s="138">
        <f t="shared" si="3"/>
        <v>50</v>
      </c>
      <c r="K43" s="138">
        <f t="shared" si="3"/>
        <v>37.5</v>
      </c>
      <c r="L43" s="138">
        <f t="shared" si="3"/>
        <v>125</v>
      </c>
      <c r="M43" s="138">
        <f t="shared" si="3"/>
        <v>75</v>
      </c>
      <c r="N43" s="138">
        <f t="shared" si="3"/>
        <v>100</v>
      </c>
      <c r="O43" s="138">
        <f t="shared" si="3"/>
        <v>125</v>
      </c>
      <c r="P43" s="1"/>
      <c r="Q43" s="138">
        <f t="shared" si="4"/>
        <v>75</v>
      </c>
      <c r="R43" s="138">
        <f t="shared" si="4"/>
        <v>62.5</v>
      </c>
      <c r="S43" s="138">
        <f t="shared" si="4"/>
        <v>62.5</v>
      </c>
      <c r="T43" s="138">
        <f t="shared" si="4"/>
        <v>25</v>
      </c>
      <c r="U43" s="138">
        <f t="shared" si="4"/>
        <v>50</v>
      </c>
      <c r="V43" s="138">
        <f t="shared" si="4"/>
        <v>100</v>
      </c>
      <c r="W43" s="138">
        <f t="shared" si="4"/>
        <v>87.5</v>
      </c>
      <c r="X43" s="1"/>
      <c r="Y43" s="138">
        <f t="shared" si="5"/>
        <v>62.5</v>
      </c>
      <c r="Z43" s="138">
        <f t="shared" si="5"/>
        <v>62.5</v>
      </c>
      <c r="AA43" s="138">
        <f t="shared" si="5"/>
        <v>50</v>
      </c>
      <c r="AB43" s="138">
        <f>(AB18+L18)/2</f>
        <v>100</v>
      </c>
      <c r="AC43" s="138">
        <f t="shared" si="5"/>
        <v>50</v>
      </c>
      <c r="AD43" s="138">
        <f t="shared" si="5"/>
        <v>175</v>
      </c>
      <c r="AE43" s="138">
        <f t="shared" si="5"/>
        <v>87.5</v>
      </c>
      <c r="AF43" s="31"/>
      <c r="AG43" s="237">
        <f t="shared" si="6"/>
        <v>50</v>
      </c>
      <c r="AH43" s="237">
        <f t="shared" si="6"/>
        <v>58.333333333333336</v>
      </c>
      <c r="AI43" s="237">
        <f t="shared" si="6"/>
        <v>50</v>
      </c>
      <c r="AJ43" s="237">
        <f t="shared" si="6"/>
        <v>83.333333333333329</v>
      </c>
      <c r="AK43" s="237">
        <f t="shared" si="6"/>
        <v>58.333333333333336</v>
      </c>
      <c r="AL43" s="237">
        <f t="shared" si="6"/>
        <v>125</v>
      </c>
      <c r="AM43" s="237">
        <f t="shared" si="6"/>
        <v>100</v>
      </c>
      <c r="AN43" s="1"/>
      <c r="AO43" s="1"/>
      <c r="AP43" s="1"/>
      <c r="AQ43" s="22"/>
    </row>
    <row r="44" spans="1:46" ht="37.5" customHeight="1" x14ac:dyDescent="0.35">
      <c r="A44" s="1"/>
      <c r="B44" s="1"/>
      <c r="C44" s="1"/>
      <c r="D44" s="1"/>
      <c r="E44" s="1"/>
      <c r="F44" s="1"/>
      <c r="G44" s="1"/>
      <c r="H44" s="31"/>
      <c r="I44" s="1"/>
      <c r="J44" s="1"/>
      <c r="K44" s="1"/>
      <c r="L44" s="1"/>
      <c r="M44" s="1"/>
      <c r="N44" s="1"/>
      <c r="O44" s="1"/>
      <c r="P44" s="31"/>
      <c r="Q44" s="1"/>
      <c r="R44" s="1"/>
      <c r="S44" s="1"/>
      <c r="T44" s="1"/>
      <c r="U44" s="1"/>
      <c r="V44" s="1"/>
      <c r="W44" s="1"/>
      <c r="X44" s="1"/>
      <c r="Y44" s="1"/>
      <c r="Z44" s="1"/>
      <c r="AA44" s="1"/>
      <c r="AB44" s="1"/>
      <c r="AC44" s="1"/>
      <c r="AD44" s="1"/>
      <c r="AE44" s="1"/>
      <c r="AF44" s="31"/>
      <c r="AG44" s="1"/>
      <c r="AH44" s="1"/>
      <c r="AI44" s="1"/>
      <c r="AJ44" s="1"/>
      <c r="AK44" s="1"/>
      <c r="AL44" s="1"/>
      <c r="AM44" s="1"/>
      <c r="AN44" s="1"/>
      <c r="AO44" s="1"/>
      <c r="AP44" s="1"/>
      <c r="AQ44" s="22"/>
    </row>
    <row r="45" spans="1:46" ht="19" customHeight="1" x14ac:dyDescent="0.35">
      <c r="A45" s="1"/>
      <c r="B45" s="105" t="s">
        <v>395</v>
      </c>
      <c r="C45" s="1"/>
      <c r="D45" s="1"/>
      <c r="E45" s="1"/>
      <c r="F45" s="1"/>
      <c r="G45" s="1"/>
      <c r="H45" s="1"/>
      <c r="I45" s="1"/>
      <c r="J45" s="1"/>
      <c r="K45" s="1"/>
      <c r="L45" s="1"/>
      <c r="M45" s="1"/>
      <c r="N45" s="1"/>
      <c r="O45" s="1"/>
      <c r="P45" s="1"/>
      <c r="Q45" s="121"/>
      <c r="R45" s="14"/>
      <c r="S45" s="14"/>
      <c r="T45" s="14"/>
      <c r="U45" s="14"/>
      <c r="V45" s="14"/>
      <c r="W45" s="14"/>
      <c r="X45" s="14"/>
      <c r="Y45" s="14"/>
      <c r="Z45" s="14"/>
      <c r="AA45" s="14"/>
      <c r="AB45" s="14"/>
      <c r="AC45" s="14"/>
      <c r="AD45" s="14"/>
      <c r="AE45" s="14"/>
      <c r="AF45" s="14"/>
      <c r="AG45" s="14"/>
      <c r="AH45" s="14"/>
      <c r="AI45" s="14"/>
      <c r="AJ45" s="14"/>
      <c r="AK45" s="14"/>
      <c r="AL45" s="14"/>
      <c r="AM45" s="14"/>
      <c r="AN45" s="14"/>
      <c r="AO45" s="121"/>
      <c r="AP45" s="14"/>
      <c r="AQ45" s="22"/>
    </row>
    <row r="46" spans="1:46" ht="9" customHeight="1" x14ac:dyDescent="0.3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row>
    <row r="47" spans="1:46" ht="37.5" customHeight="1" x14ac:dyDescent="0.35">
      <c r="A47" s="138"/>
      <c r="B47" s="138"/>
      <c r="C47" s="138"/>
      <c r="D47" s="138"/>
      <c r="E47" s="138"/>
      <c r="F47" s="138"/>
      <c r="G47" s="138"/>
      <c r="H47" s="240"/>
      <c r="I47" s="138"/>
      <c r="J47" s="138"/>
      <c r="K47" s="138"/>
      <c r="V47" s="138"/>
      <c r="W47" s="138"/>
      <c r="X47" s="138"/>
      <c r="Y47" s="138"/>
      <c r="Z47" s="138"/>
      <c r="AA47" s="138"/>
      <c r="AB47" s="138"/>
      <c r="AC47" s="138"/>
      <c r="AD47" s="138"/>
      <c r="AE47" s="138"/>
      <c r="AF47" s="240"/>
    </row>
    <row r="48" spans="1:46" s="6" customFormat="1" ht="37.5" customHeight="1" x14ac:dyDescent="0.35">
      <c r="AG48"/>
      <c r="AH48"/>
      <c r="AQ48"/>
    </row>
    <row r="49" spans="34:34" ht="37.5" customHeight="1" x14ac:dyDescent="0.35"/>
    <row r="50" spans="34:34" ht="37.5" customHeight="1" x14ac:dyDescent="0.35"/>
    <row r="51" spans="34:34" ht="37.5" customHeight="1" x14ac:dyDescent="0.35"/>
    <row r="52" spans="34:34" ht="37.5" customHeight="1" x14ac:dyDescent="0.35"/>
    <row r="53" spans="34:34" ht="37.5" customHeight="1" x14ac:dyDescent="0.35"/>
    <row r="54" spans="34:34" ht="37.5" customHeight="1" x14ac:dyDescent="0.35"/>
    <row r="55" spans="34:34" ht="37.5" customHeight="1" x14ac:dyDescent="0.35"/>
    <row r="56" spans="34:34" ht="37.5" customHeight="1" x14ac:dyDescent="0.35"/>
    <row r="57" spans="34:34" ht="37.5" customHeight="1" x14ac:dyDescent="0.35">
      <c r="AH57" s="6"/>
    </row>
    <row r="58" spans="34:34" ht="37.5" customHeight="1" x14ac:dyDescent="0.35"/>
    <row r="59" spans="34:34" ht="37.5" customHeight="1" x14ac:dyDescent="0.35"/>
    <row r="60" spans="34:34" ht="37.5" customHeight="1" x14ac:dyDescent="0.35"/>
    <row r="61" spans="34:34" ht="37.5" customHeight="1" x14ac:dyDescent="0.35"/>
    <row r="62" spans="34:34" ht="37.5" customHeight="1" x14ac:dyDescent="0.35"/>
    <row r="63" spans="34:34" ht="37.5" customHeight="1" x14ac:dyDescent="0.35"/>
    <row r="64" spans="34:34" ht="37.5" customHeight="1" x14ac:dyDescent="0.35"/>
    <row r="65" ht="37.5" customHeight="1" x14ac:dyDescent="0.35"/>
    <row r="66" ht="37.5" customHeight="1" x14ac:dyDescent="0.35"/>
    <row r="67" ht="37.5" customHeight="1" x14ac:dyDescent="0.35"/>
    <row r="68" ht="37.5" customHeight="1" x14ac:dyDescent="0.35"/>
    <row r="69" ht="37.5" customHeight="1" x14ac:dyDescent="0.35"/>
    <row r="70" ht="37.5" customHeight="1" x14ac:dyDescent="0.35"/>
    <row r="71" ht="37.5" customHeight="1" x14ac:dyDescent="0.35"/>
    <row r="72" ht="37.5" customHeight="1" x14ac:dyDescent="0.35"/>
    <row r="73" ht="37.5" customHeight="1" x14ac:dyDescent="0.35"/>
    <row r="74" ht="37.5" customHeight="1" x14ac:dyDescent="0.35"/>
    <row r="75" ht="37.5" customHeight="1" x14ac:dyDescent="0.35"/>
    <row r="76" ht="37.5" customHeight="1" x14ac:dyDescent="0.35"/>
    <row r="77" ht="37.5" customHeight="1" x14ac:dyDescent="0.35"/>
    <row r="78" ht="37.5" customHeight="1" x14ac:dyDescent="0.35"/>
    <row r="79" ht="37.5" customHeight="1" x14ac:dyDescent="0.35"/>
    <row r="80" ht="37.5" customHeight="1" x14ac:dyDescent="0.35"/>
    <row r="81" ht="37.5" customHeight="1" x14ac:dyDescent="0.35"/>
  </sheetData>
  <mergeCells count="3">
    <mergeCell ref="H13:H14"/>
    <mergeCell ref="H38:H39"/>
    <mergeCell ref="H21:H22"/>
  </mergeCells>
  <conditionalFormatting sqref="Q37:W43">
    <cfRule type="colorScale" priority="13">
      <colorScale>
        <cfvo type="min"/>
        <cfvo type="max"/>
        <color theme="1"/>
        <color rgb="FF00FFFF"/>
      </colorScale>
    </cfRule>
  </conditionalFormatting>
  <conditionalFormatting sqref="I37:O43">
    <cfRule type="colorScale" priority="12">
      <colorScale>
        <cfvo type="min"/>
        <cfvo type="max"/>
        <color theme="1"/>
        <color rgb="FFFFEF00"/>
      </colorScale>
    </cfRule>
  </conditionalFormatting>
  <conditionalFormatting sqref="A47:G47 I12:O18 J19:O19">
    <cfRule type="colorScale" priority="11">
      <colorScale>
        <cfvo type="min"/>
        <cfvo type="max"/>
        <color theme="1"/>
        <color rgb="FFFF0000"/>
      </colorScale>
    </cfRule>
  </conditionalFormatting>
  <conditionalFormatting sqref="AG37:AM43">
    <cfRule type="colorScale" priority="10">
      <colorScale>
        <cfvo type="min"/>
        <cfvo type="max"/>
        <color theme="1"/>
        <color theme="0"/>
      </colorScale>
    </cfRule>
  </conditionalFormatting>
  <conditionalFormatting sqref="I47:K47 Q12:W18 AH36:AM36">
    <cfRule type="colorScale" priority="15">
      <colorScale>
        <cfvo type="min"/>
        <cfvo type="max"/>
        <color theme="1"/>
        <color rgb="FF00FF00"/>
      </colorScale>
    </cfRule>
  </conditionalFormatting>
  <conditionalFormatting sqref="V47:AE47 Y12:AE18 AU6 I27:O27">
    <cfRule type="colorScale" priority="16">
      <colorScale>
        <cfvo type="min"/>
        <cfvo type="max"/>
        <color theme="1"/>
        <color rgb="FF0000FF"/>
      </colorScale>
    </cfRule>
  </conditionalFormatting>
  <conditionalFormatting sqref="Y37:AE43">
    <cfRule type="colorScale" priority="158">
      <colorScale>
        <cfvo type="min"/>
        <cfvo type="max"/>
        <color theme="1"/>
        <color rgb="FFFF00FF"/>
      </colorScale>
    </cfRule>
  </conditionalFormatting>
  <pageMargins left="0.25" right="0.25" top="0.75" bottom="0.75" header="0.3" footer="0.3"/>
  <pageSetup paperSize="8" scale="44"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DF9921EB-D96B-481D-AC49-8DB01281D037}">
            <xm:f>NOT(ISERROR(SEARCH($Y$35,I28)))</xm:f>
            <xm:f>$Y$35</xm:f>
            <x14:dxf>
              <font>
                <color theme="0"/>
              </font>
              <fill>
                <patternFill>
                  <bgColor rgb="FF323232"/>
                </patternFill>
              </fill>
            </x14:dxf>
          </x14:cfRule>
          <x14:cfRule type="containsText" priority="2" operator="containsText" id="{5B30BF72-1D4C-4E09-A7CB-45766B0BD340}">
            <xm:f>NOT(ISERROR(SEARCH($Y$34,I28)))</xm:f>
            <xm:f>$Y$34</xm:f>
            <x14:dxf>
              <font>
                <color theme="0"/>
              </font>
              <fill>
                <patternFill>
                  <bgColor rgb="FF646464"/>
                </patternFill>
              </fill>
            </x14:dxf>
          </x14:cfRule>
          <x14:cfRule type="containsText" priority="3" operator="containsText" id="{7FF83588-03AA-46FD-A8FF-AEE2065B2225}">
            <xm:f>NOT(ISERROR(SEARCH($Y$33,I28)))</xm:f>
            <xm:f>$Y$33</xm:f>
            <x14:dxf>
              <fill>
                <patternFill>
                  <bgColor rgb="FFFA00FA"/>
                </patternFill>
              </fill>
            </x14:dxf>
          </x14:cfRule>
          <x14:cfRule type="containsText" priority="4" operator="containsText" id="{52A3E246-6DA4-4892-919A-A90BE3EAA7AA}">
            <xm:f>NOT(ISERROR(SEARCH($Y$32,I28)))</xm:f>
            <xm:f>$Y$32</xm:f>
            <x14:dxf>
              <fill>
                <patternFill>
                  <bgColor rgb="FF00FAFA"/>
                </patternFill>
              </fill>
            </x14:dxf>
          </x14:cfRule>
          <x14:cfRule type="containsText" priority="5" operator="containsText" id="{5A00DA41-0575-4F51-A1DB-2C7184214F63}">
            <xm:f>NOT(ISERROR(SEARCH($Y$31,I28)))</xm:f>
            <xm:f>$Y$31</xm:f>
            <x14:dxf>
              <fill>
                <patternFill>
                  <bgColor rgb="FFFAFA00"/>
                </patternFill>
              </fill>
            </x14:dxf>
          </x14:cfRule>
          <x14:cfRule type="containsText" priority="6" operator="containsText" id="{F00E6B35-F5B0-4F4E-B4E5-C9D84A7DD347}">
            <xm:f>NOT(ISERROR(SEARCH($Y$30,I28)))</xm:f>
            <xm:f>$Y$30</xm:f>
            <x14:dxf>
              <fill>
                <patternFill>
                  <bgColor rgb="FF0000FA"/>
                </patternFill>
              </fill>
            </x14:dxf>
          </x14:cfRule>
          <x14:cfRule type="containsText" priority="7" operator="containsText" id="{1CD22C5D-E14B-421E-80D4-2C283A0B5050}">
            <xm:f>NOT(ISERROR(SEARCH($Y$29,I28)))</xm:f>
            <xm:f>$Y$29</xm:f>
            <x14:dxf>
              <fill>
                <patternFill>
                  <bgColor rgb="FFFA0000"/>
                </patternFill>
              </fill>
            </x14:dxf>
          </x14:cfRule>
          <x14:cfRule type="containsText" priority="8" operator="containsText" id="{259DE8CC-33CC-4016-9C66-07A24BEC5FED}">
            <xm:f>NOT(ISERROR(SEARCH($Y$28,I28)))</xm:f>
            <xm:f>$Y$28</xm:f>
            <x14:dxf>
              <fill>
                <patternFill>
                  <bgColor rgb="FF00C800"/>
                </patternFill>
              </fill>
            </x14:dxf>
          </x14:cfRule>
          <x14:cfRule type="containsText" priority="9" operator="containsText" id="{F187261A-52BF-4D23-9F90-6262C81B1378}">
            <xm:f>NOT(ISERROR(SEARCH($Y$27,I28)))</xm:f>
            <xm:f>$Y$27</xm:f>
            <x14:dxf>
              <fill>
                <patternFill>
                  <bgColor rgb="FF00FA00"/>
                </patternFill>
              </fill>
            </x14:dxf>
          </x14:cfRule>
          <xm:sqref>I28:O34</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CC1C0-1B8F-43D8-9672-5D42684CD0F2}">
  <sheetPr>
    <tabColor theme="2" tint="-0.749992370372631"/>
    <pageSetUpPr fitToPage="1"/>
  </sheetPr>
  <dimension ref="A1:AO35"/>
  <sheetViews>
    <sheetView tabSelected="1" zoomScaleNormal="100" workbookViewId="0">
      <selection activeCell="AC9" sqref="AC9"/>
    </sheetView>
  </sheetViews>
  <sheetFormatPr defaultRowHeight="14.5" x14ac:dyDescent="0.35"/>
  <cols>
    <col min="1" max="27" width="7.1796875" customWidth="1"/>
    <col min="32" max="32" width="24" bestFit="1" customWidth="1"/>
    <col min="33" max="37" width="12.453125" customWidth="1"/>
    <col min="40" max="40" width="1.453125" customWidth="1"/>
  </cols>
  <sheetData>
    <row r="1" spans="1:41" ht="14.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22"/>
    </row>
    <row r="2" spans="1:41" ht="37.5" customHeight="1" x14ac:dyDescent="0.85">
      <c r="A2" s="1"/>
      <c r="B2" s="104" t="s">
        <v>521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22"/>
    </row>
    <row r="3" spans="1:41" ht="25" customHeight="1" x14ac:dyDescent="0.35">
      <c r="A3" s="1"/>
      <c r="B3" s="1"/>
      <c r="C3" s="1"/>
      <c r="D3" s="1"/>
      <c r="E3" s="1"/>
      <c r="F3" s="1"/>
      <c r="G3" s="1"/>
      <c r="H3" s="1"/>
      <c r="I3" s="1"/>
      <c r="J3" s="1"/>
      <c r="K3" s="241"/>
      <c r="L3" s="241"/>
      <c r="M3" s="1"/>
      <c r="N3" s="1"/>
      <c r="O3" s="1"/>
      <c r="P3" s="1"/>
      <c r="Q3" s="1"/>
      <c r="R3" s="241"/>
      <c r="S3" s="1"/>
      <c r="T3" s="1"/>
      <c r="U3" s="1"/>
      <c r="V3" s="1"/>
      <c r="W3" s="1"/>
      <c r="X3" s="1"/>
      <c r="Y3" s="1"/>
      <c r="Z3" s="1"/>
      <c r="AA3" s="1"/>
      <c r="AB3" s="1"/>
      <c r="AC3" s="1"/>
      <c r="AD3" s="1"/>
      <c r="AE3" s="1"/>
      <c r="AF3" s="1"/>
      <c r="AG3" s="1"/>
      <c r="AH3" s="1"/>
      <c r="AI3" s="1"/>
      <c r="AJ3" s="1"/>
      <c r="AK3" s="1"/>
      <c r="AL3" s="1"/>
      <c r="AM3" s="1"/>
      <c r="AN3" s="22"/>
    </row>
    <row r="4" spans="1:41" ht="25" customHeight="1" x14ac:dyDescent="0.35">
      <c r="A4" s="1"/>
      <c r="B4" s="1"/>
      <c r="C4" s="1"/>
      <c r="D4" s="1"/>
      <c r="E4" s="1"/>
      <c r="F4" s="1"/>
      <c r="G4" s="1"/>
      <c r="H4" s="1"/>
      <c r="I4" s="1"/>
      <c r="J4" s="1"/>
      <c r="K4" s="241"/>
      <c r="L4" s="241"/>
      <c r="M4" s="1"/>
      <c r="N4" s="1"/>
      <c r="O4" s="1"/>
      <c r="P4" s="1"/>
      <c r="Q4" s="1"/>
      <c r="R4" s="241"/>
      <c r="S4" s="1"/>
      <c r="T4" s="1"/>
      <c r="U4" s="1"/>
      <c r="V4" s="1"/>
      <c r="W4" s="1"/>
      <c r="X4" s="1"/>
      <c r="Y4" s="1"/>
      <c r="Z4" s="1"/>
      <c r="AA4" s="1"/>
      <c r="AB4" s="1"/>
      <c r="AC4" s="1"/>
      <c r="AD4" s="1"/>
      <c r="AE4" s="1"/>
      <c r="AF4" s="1"/>
      <c r="AG4" s="1"/>
      <c r="AH4" s="1"/>
      <c r="AI4" s="1"/>
      <c r="AJ4" s="1"/>
      <c r="AK4" s="1"/>
      <c r="AL4" s="1"/>
      <c r="AM4" s="1"/>
      <c r="AN4" s="22"/>
    </row>
    <row r="5" spans="1:41" ht="25" customHeight="1" x14ac:dyDescent="0.35">
      <c r="A5" s="1"/>
      <c r="B5" s="1"/>
      <c r="C5" s="1"/>
      <c r="D5" s="1"/>
      <c r="E5" s="1"/>
      <c r="F5" s="1"/>
      <c r="G5" s="1"/>
      <c r="H5" s="1"/>
      <c r="I5" s="1"/>
      <c r="J5" s="1"/>
      <c r="K5" s="241"/>
      <c r="L5" s="241"/>
      <c r="M5" s="1"/>
      <c r="N5" s="1"/>
      <c r="O5" s="1"/>
      <c r="P5" s="1"/>
      <c r="Q5" s="1"/>
      <c r="R5" s="241"/>
      <c r="S5" s="1"/>
      <c r="T5" s="1"/>
      <c r="U5" s="1"/>
      <c r="V5" s="1"/>
      <c r="W5" s="1"/>
      <c r="X5" s="1"/>
      <c r="Y5" s="1"/>
      <c r="Z5" s="1"/>
      <c r="AA5" s="1"/>
      <c r="AB5" s="1"/>
      <c r="AC5" s="1"/>
      <c r="AD5" s="1"/>
      <c r="AE5" s="1"/>
      <c r="AF5" s="1"/>
      <c r="AG5" s="1"/>
      <c r="AH5" s="1"/>
      <c r="AI5" s="1"/>
      <c r="AJ5" s="1"/>
      <c r="AK5" s="1"/>
      <c r="AL5" s="1"/>
      <c r="AM5" s="1"/>
      <c r="AN5" s="22"/>
    </row>
    <row r="6" spans="1:41" ht="37.5" customHeight="1" x14ac:dyDescent="0.35">
      <c r="A6" s="1"/>
      <c r="B6" s="1"/>
      <c r="C6" s="1"/>
      <c r="D6" s="1"/>
      <c r="E6" s="1"/>
      <c r="F6" s="1"/>
      <c r="G6" s="1"/>
      <c r="H6" s="1"/>
      <c r="I6" s="1"/>
      <c r="J6" s="1"/>
      <c r="K6" s="241"/>
      <c r="L6" s="241"/>
      <c r="M6" s="241"/>
      <c r="N6" s="241"/>
      <c r="O6" s="262"/>
      <c r="P6" s="262"/>
      <c r="Q6" s="262"/>
      <c r="R6" s="241"/>
      <c r="S6" s="1"/>
      <c r="T6" s="1"/>
      <c r="U6" s="1"/>
      <c r="V6" s="1"/>
      <c r="W6" s="1"/>
      <c r="X6" s="1"/>
      <c r="Y6" s="1"/>
      <c r="Z6" s="1"/>
      <c r="AA6" s="1"/>
      <c r="AB6" s="1"/>
      <c r="AC6" s="1"/>
      <c r="AD6" s="1"/>
      <c r="AE6" s="1"/>
      <c r="AF6" s="1"/>
      <c r="AG6" s="1"/>
      <c r="AH6" s="1"/>
      <c r="AI6" s="1"/>
      <c r="AJ6" s="1"/>
      <c r="AK6" s="1"/>
      <c r="AL6" s="1"/>
      <c r="AM6" s="1"/>
      <c r="AN6" s="22"/>
    </row>
    <row r="7" spans="1:41" ht="37.5" customHeight="1" x14ac:dyDescent="0.35">
      <c r="A7" s="1"/>
      <c r="B7" s="1"/>
      <c r="C7" s="1"/>
      <c r="D7" s="1"/>
      <c r="E7" s="1"/>
      <c r="F7" s="172" t="s">
        <v>513</v>
      </c>
      <c r="G7" s="1"/>
      <c r="H7" s="1"/>
      <c r="I7" s="1"/>
      <c r="J7" s="1"/>
      <c r="K7" s="241"/>
      <c r="L7" s="241"/>
      <c r="M7" s="241"/>
      <c r="N7" s="273"/>
      <c r="O7" s="276" t="s">
        <v>517</v>
      </c>
      <c r="P7" s="279">
        <f>SUM(L8:R14)</f>
        <v>499999.99999999994</v>
      </c>
      <c r="Q7" s="261"/>
      <c r="R7" s="241"/>
      <c r="S7" s="1"/>
      <c r="T7" s="1"/>
      <c r="U7" s="1"/>
      <c r="V7" s="1"/>
      <c r="W7" s="1"/>
      <c r="X7" s="1"/>
      <c r="Y7" s="1"/>
      <c r="Z7" s="1"/>
      <c r="AA7" s="1"/>
      <c r="AB7" s="1"/>
      <c r="AC7" s="1"/>
      <c r="AD7" s="1"/>
      <c r="AE7" s="1"/>
      <c r="AF7" s="1"/>
      <c r="AG7" s="1"/>
      <c r="AH7" s="1"/>
      <c r="AI7" s="1"/>
      <c r="AJ7" s="1"/>
      <c r="AK7" s="1"/>
      <c r="AL7" s="1"/>
      <c r="AM7" s="1"/>
      <c r="AN7" s="22"/>
    </row>
    <row r="8" spans="1:41" ht="37.5" customHeight="1" x14ac:dyDescent="0.35">
      <c r="A8" s="1"/>
      <c r="B8" s="1"/>
      <c r="C8" s="190">
        <f>'4a. EXAMPLE GIS Mapping'!I20</f>
        <v>8.3333333333333339</v>
      </c>
      <c r="D8" s="191">
        <f>'4a. EXAMPLE GIS Mapping'!J20</f>
        <v>108.33333333333333</v>
      </c>
      <c r="E8" s="192">
        <f>'4a. EXAMPLE GIS Mapping'!K20</f>
        <v>66.666666666666671</v>
      </c>
      <c r="F8" s="193">
        <f>'4a. EXAMPLE GIS Mapping'!L20</f>
        <v>183.33333333333334</v>
      </c>
      <c r="G8" s="194">
        <f>'4a. EXAMPLE GIS Mapping'!M20</f>
        <v>125</v>
      </c>
      <c r="H8" s="195">
        <f>'4a. EXAMPLE GIS Mapping'!N20</f>
        <v>125</v>
      </c>
      <c r="I8" s="196">
        <f>'4a. EXAMPLE GIS Mapping'!O20</f>
        <v>25</v>
      </c>
      <c r="J8" s="1"/>
      <c r="K8" s="242"/>
      <c r="L8" s="297">
        <f>IF(C8&gt;$Y$12,$Y$14*C8,0)</f>
        <v>0</v>
      </c>
      <c r="M8" s="297">
        <f>IF(D8&gt;$Y$12,$Y$14*D8,0)</f>
        <v>15258.215962441313</v>
      </c>
      <c r="N8" s="297">
        <f>IF(E8&gt;$Y$12,$Y$14*E8,0)</f>
        <v>0</v>
      </c>
      <c r="O8" s="297">
        <f>IF(F8&gt;$Y$12,$Y$14*F8,0)</f>
        <v>25821.596244131455</v>
      </c>
      <c r="P8" s="297">
        <f>IF(G8&gt;$Y$12,$Y$14*G8,0)</f>
        <v>17605.633802816901</v>
      </c>
      <c r="Q8" s="297">
        <f>IF(H8&gt;$Y$12,$Y$14*H8,0)</f>
        <v>17605.633802816901</v>
      </c>
      <c r="R8" s="297">
        <f>IF(I8&gt;$Y$12,$Y$14*I8,0)</f>
        <v>0</v>
      </c>
      <c r="S8" s="1"/>
      <c r="T8" s="1"/>
      <c r="U8" s="1"/>
      <c r="V8" s="1"/>
      <c r="W8" s="1"/>
      <c r="X8" s="1"/>
      <c r="Y8" s="1"/>
      <c r="Z8" s="1"/>
      <c r="AA8" s="1"/>
      <c r="AB8" s="1"/>
      <c r="AC8" s="1"/>
      <c r="AD8" s="1"/>
      <c r="AE8" s="1"/>
      <c r="AF8" s="1"/>
      <c r="AG8" s="1"/>
      <c r="AH8" s="1"/>
      <c r="AI8" s="1"/>
      <c r="AJ8" s="1"/>
      <c r="AK8" s="1"/>
      <c r="AL8" s="1"/>
      <c r="AM8" s="1"/>
      <c r="AN8" s="22"/>
    </row>
    <row r="9" spans="1:41" ht="37.5" customHeight="1" x14ac:dyDescent="0.35">
      <c r="A9" s="1"/>
      <c r="B9" s="390"/>
      <c r="C9" s="197">
        <f>'4a. EXAMPLE GIS Mapping'!I21</f>
        <v>108.33333333333333</v>
      </c>
      <c r="D9" s="198">
        <f>'4a. EXAMPLE GIS Mapping'!J21</f>
        <v>66.666666666666671</v>
      </c>
      <c r="E9" s="199">
        <f>'4a. EXAMPLE GIS Mapping'!K21</f>
        <v>91.666666666666671</v>
      </c>
      <c r="F9" s="200">
        <f>'4a. EXAMPLE GIS Mapping'!L21</f>
        <v>166.66666666666666</v>
      </c>
      <c r="G9" s="201">
        <f>'4a. EXAMPLE GIS Mapping'!M21</f>
        <v>100</v>
      </c>
      <c r="H9" s="202">
        <f>'4a. EXAMPLE GIS Mapping'!N21</f>
        <v>66.666666666666671</v>
      </c>
      <c r="I9" s="203">
        <f>'4a. EXAMPLE GIS Mapping'!O21</f>
        <v>41.666666666666664</v>
      </c>
      <c r="J9" s="1"/>
      <c r="K9" s="241"/>
      <c r="L9" s="297">
        <f>IF(C9&gt;$Y$12,$Y$14*C9,0)</f>
        <v>15258.215962441313</v>
      </c>
      <c r="M9" s="297">
        <f>IF(D9&gt;$Y$12,$Y$14*D9,0)</f>
        <v>0</v>
      </c>
      <c r="N9" s="297">
        <f>IF(E9&gt;$Y$12,$Y$14*E9,0)</f>
        <v>12910.798122065728</v>
      </c>
      <c r="O9" s="297">
        <f>IF(F9&gt;$Y$12,$Y$14*F9,0)</f>
        <v>23474.178403755865</v>
      </c>
      <c r="P9" s="297">
        <f>IF(G9&gt;$Y$12,$Y$14*G9,0)</f>
        <v>14084.507042253521</v>
      </c>
      <c r="Q9" s="297">
        <f>IF(H9&gt;$Y$12,$Y$14*H9,0)</f>
        <v>0</v>
      </c>
      <c r="R9" s="297">
        <f>IF(I9&gt;$Y$12,$Y$14*I9,0)</f>
        <v>0</v>
      </c>
      <c r="S9" s="1"/>
      <c r="T9" s="1"/>
      <c r="U9" s="1"/>
      <c r="V9" s="271"/>
      <c r="W9" s="273"/>
      <c r="X9" s="272" t="s">
        <v>523</v>
      </c>
      <c r="Y9" s="264">
        <v>500000</v>
      </c>
      <c r="Z9" s="261"/>
      <c r="AA9" s="1"/>
      <c r="AB9" s="1"/>
      <c r="AC9" s="1"/>
      <c r="AD9" s="1"/>
      <c r="AE9" s="1"/>
      <c r="AF9" s="1"/>
      <c r="AG9" s="1"/>
      <c r="AH9" s="1"/>
      <c r="AI9" s="1"/>
      <c r="AJ9" s="1"/>
      <c r="AK9" s="1"/>
      <c r="AL9" s="1"/>
      <c r="AM9" s="1"/>
      <c r="AN9" s="22"/>
    </row>
    <row r="10" spans="1:41" ht="37.5" customHeight="1" x14ac:dyDescent="0.35">
      <c r="A10" s="1"/>
      <c r="B10" s="390"/>
      <c r="C10" s="204">
        <f>'4a. EXAMPLE GIS Mapping'!I22</f>
        <v>41.666666666666664</v>
      </c>
      <c r="D10" s="205">
        <f>'4a. EXAMPLE GIS Mapping'!J22</f>
        <v>91.666666666666671</v>
      </c>
      <c r="E10" s="206">
        <f>'4a. EXAMPLE GIS Mapping'!K22</f>
        <v>75</v>
      </c>
      <c r="F10" s="207">
        <f>'4a. EXAMPLE GIS Mapping'!L22</f>
        <v>158.33333333333334</v>
      </c>
      <c r="G10" s="208">
        <f>'4a. EXAMPLE GIS Mapping'!M22</f>
        <v>150</v>
      </c>
      <c r="H10" s="209">
        <f>'4a. EXAMPLE GIS Mapping'!N22</f>
        <v>141.66666666666666</v>
      </c>
      <c r="I10" s="204">
        <f>'4a. EXAMPLE GIS Mapping'!O22</f>
        <v>41.666666666666664</v>
      </c>
      <c r="J10" s="1"/>
      <c r="K10" s="241"/>
      <c r="L10" s="297">
        <f>IF(C10&gt;$Y$12,$Y$14*C10,0)</f>
        <v>0</v>
      </c>
      <c r="M10" s="297">
        <f>IF(D10&gt;$Y$12,$Y$14*D10,0)</f>
        <v>12910.798122065728</v>
      </c>
      <c r="N10" s="297">
        <f>IF(E10&gt;$Y$12,$Y$14*E10,0)</f>
        <v>0</v>
      </c>
      <c r="O10" s="297">
        <f>IF(F10&gt;$Y$12,$Y$14*F10,0)</f>
        <v>22300.469483568075</v>
      </c>
      <c r="P10" s="297">
        <f>IF(G10&gt;$Y$12,$Y$14*G10,0)</f>
        <v>21126.760563380281</v>
      </c>
      <c r="Q10" s="297">
        <f>IF(H10&gt;$Y$12,$Y$14*H10,0)</f>
        <v>19953.051643192484</v>
      </c>
      <c r="R10" s="297">
        <f>IF(I10&gt;$Y$12,$Y$14*I10,0)</f>
        <v>0</v>
      </c>
      <c r="S10" s="1"/>
      <c r="T10" s="1"/>
      <c r="U10" s="1"/>
      <c r="V10" s="271"/>
      <c r="W10" s="273"/>
      <c r="X10" s="272" t="s">
        <v>595</v>
      </c>
      <c r="Y10" s="277">
        <f>COUNT(C8:I14)</f>
        <v>49</v>
      </c>
      <c r="Z10" s="262"/>
      <c r="AA10" s="1"/>
      <c r="AB10" s="1"/>
      <c r="AC10" s="1"/>
      <c r="AD10" s="1"/>
      <c r="AE10" s="1"/>
      <c r="AF10" s="1"/>
      <c r="AG10" s="1"/>
      <c r="AH10" s="1"/>
      <c r="AI10" s="1"/>
      <c r="AJ10" s="1"/>
      <c r="AK10" s="1"/>
      <c r="AL10" s="1"/>
      <c r="AM10" s="1"/>
      <c r="AN10" s="22"/>
    </row>
    <row r="11" spans="1:41" ht="37.5" customHeight="1" x14ac:dyDescent="0.35">
      <c r="A11" s="1"/>
      <c r="B11" s="1"/>
      <c r="C11" s="210">
        <f>'4a. EXAMPLE GIS Mapping'!I23</f>
        <v>108.33333333333333</v>
      </c>
      <c r="D11" s="211">
        <f>'4a. EXAMPLE GIS Mapping'!J23</f>
        <v>166.66666666666666</v>
      </c>
      <c r="E11" s="212">
        <f>'4a. EXAMPLE GIS Mapping'!K23</f>
        <v>100</v>
      </c>
      <c r="F11" s="213">
        <f>'4a. EXAMPLE GIS Mapping'!L23</f>
        <v>83.333333333333329</v>
      </c>
      <c r="G11" s="214">
        <f>'4a. EXAMPLE GIS Mapping'!M23</f>
        <v>41.666666666666664</v>
      </c>
      <c r="H11" s="215">
        <f>'4a. EXAMPLE GIS Mapping'!N23</f>
        <v>166.66666666666666</v>
      </c>
      <c r="I11" s="216">
        <f>'4a. EXAMPLE GIS Mapping'!O23</f>
        <v>50</v>
      </c>
      <c r="J11" s="1"/>
      <c r="K11" s="241"/>
      <c r="L11" s="297">
        <f>IF(C11&gt;$Y$12,$Y$14*C11,0)</f>
        <v>15258.215962441313</v>
      </c>
      <c r="M11" s="297">
        <f>IF(D11&gt;$Y$12,$Y$14*D11,0)</f>
        <v>23474.178403755865</v>
      </c>
      <c r="N11" s="297">
        <f>IF(E11&gt;$Y$12,$Y$14*E11,0)</f>
        <v>14084.507042253521</v>
      </c>
      <c r="O11" s="297">
        <f>IF(F11&gt;$Y$12,$Y$14*F11,0)</f>
        <v>11737.089201877932</v>
      </c>
      <c r="P11" s="297">
        <f>IF(G11&gt;$Y$12,$Y$14*G11,0)</f>
        <v>0</v>
      </c>
      <c r="Q11" s="297">
        <f>IF(H11&gt;$Y$12,$Y$14*H11,0)</f>
        <v>23474.178403755865</v>
      </c>
      <c r="R11" s="297">
        <f>IF(I11&gt;$Y$12,$Y$14*I11,0)</f>
        <v>0</v>
      </c>
      <c r="S11" s="1"/>
      <c r="T11" s="1"/>
      <c r="U11" s="1"/>
      <c r="V11" s="271"/>
      <c r="W11" s="273"/>
      <c r="X11" s="272" t="s">
        <v>593</v>
      </c>
      <c r="Y11" s="278">
        <f>SUM(C8:I14)</f>
        <v>4491.6666666666661</v>
      </c>
      <c r="Z11" s="262"/>
      <c r="AA11" s="1"/>
      <c r="AB11" s="1"/>
      <c r="AC11" s="1"/>
      <c r="AD11" s="1"/>
      <c r="AE11" s="1"/>
      <c r="AF11" s="1"/>
      <c r="AG11" s="1"/>
      <c r="AH11" s="1"/>
      <c r="AI11" s="1"/>
      <c r="AJ11" s="1"/>
      <c r="AK11" s="1"/>
      <c r="AL11" s="1"/>
      <c r="AM11" s="1"/>
      <c r="AN11" s="22"/>
    </row>
    <row r="12" spans="1:41" ht="37.5" customHeight="1" x14ac:dyDescent="0.35">
      <c r="A12" s="1"/>
      <c r="B12" s="1"/>
      <c r="C12" s="217">
        <f>'4a. EXAMPLE GIS Mapping'!I24</f>
        <v>116.66666666666667</v>
      </c>
      <c r="D12" s="218">
        <f>'4a. EXAMPLE GIS Mapping'!J24</f>
        <v>50</v>
      </c>
      <c r="E12" s="219">
        <f>'4a. EXAMPLE GIS Mapping'!K24</f>
        <v>100</v>
      </c>
      <c r="F12" s="220">
        <f>'4a. EXAMPLE GIS Mapping'!L24</f>
        <v>8.3333333333333339</v>
      </c>
      <c r="G12" s="221">
        <f>'4a. EXAMPLE GIS Mapping'!M24</f>
        <v>25</v>
      </c>
      <c r="H12" s="222">
        <f>'4a. EXAMPLE GIS Mapping'!N24</f>
        <v>150</v>
      </c>
      <c r="I12" s="206">
        <f>'4a. EXAMPLE GIS Mapping'!O24</f>
        <v>75</v>
      </c>
      <c r="J12" s="1"/>
      <c r="K12" s="241"/>
      <c r="L12" s="297">
        <f>IF(C12&gt;$Y$12,$Y$14*C12,0)</f>
        <v>16431.924882629108</v>
      </c>
      <c r="M12" s="297">
        <f>IF(D12&gt;$Y$12,$Y$14*D12,0)</f>
        <v>0</v>
      </c>
      <c r="N12" s="297">
        <f>IF(E12&gt;$Y$12,$Y$14*E12,0)</f>
        <v>14084.507042253521</v>
      </c>
      <c r="O12" s="297">
        <f>IF(F12&gt;$Y$12,$Y$14*F12,0)</f>
        <v>0</v>
      </c>
      <c r="P12" s="297">
        <f>IF(G12&gt;$Y$12,$Y$14*G12,0)</f>
        <v>0</v>
      </c>
      <c r="Q12" s="297">
        <f>IF(H12&gt;$Y$12,$Y$14*H12,0)</f>
        <v>21126.760563380281</v>
      </c>
      <c r="R12" s="297">
        <f>IF(I12&gt;$Y$12,$Y$14*I12,0)</f>
        <v>0</v>
      </c>
      <c r="S12" s="1"/>
      <c r="T12" s="1"/>
      <c r="U12" s="1"/>
      <c r="V12" s="271"/>
      <c r="W12" s="274"/>
      <c r="X12" s="275" t="s">
        <v>522</v>
      </c>
      <c r="Y12" s="265">
        <v>75</v>
      </c>
      <c r="AA12" s="1"/>
      <c r="AB12" s="1"/>
      <c r="AC12" s="1"/>
      <c r="AD12" s="1"/>
      <c r="AE12" s="1"/>
      <c r="AF12" s="1"/>
      <c r="AG12" s="1"/>
      <c r="AH12" s="1"/>
      <c r="AI12" s="1"/>
      <c r="AJ12" s="1"/>
      <c r="AK12" s="1"/>
      <c r="AL12" s="1"/>
      <c r="AM12" s="1"/>
      <c r="AN12" s="22"/>
    </row>
    <row r="13" spans="1:41" ht="37.5" customHeight="1" x14ac:dyDescent="0.35">
      <c r="A13" s="1"/>
      <c r="B13" s="1"/>
      <c r="C13" s="223">
        <f>'4a. EXAMPLE GIS Mapping'!I25</f>
        <v>100</v>
      </c>
      <c r="D13" s="224">
        <f>'4a. EXAMPLE GIS Mapping'!J25</f>
        <v>41.666666666666664</v>
      </c>
      <c r="E13" s="225">
        <f>'4a. EXAMPLE GIS Mapping'!K25</f>
        <v>125</v>
      </c>
      <c r="F13" s="226">
        <f>'4a. EXAMPLE GIS Mapping'!L25</f>
        <v>100</v>
      </c>
      <c r="G13" s="227">
        <f>'4a. EXAMPLE GIS Mapping'!M25</f>
        <v>125</v>
      </c>
      <c r="H13" s="228">
        <f>'4a. EXAMPLE GIS Mapping'!N25</f>
        <v>141.66666666666666</v>
      </c>
      <c r="I13" s="229">
        <f>'4a. EXAMPLE GIS Mapping'!O25</f>
        <v>108.33333333333333</v>
      </c>
      <c r="J13" s="1"/>
      <c r="K13" s="241"/>
      <c r="L13" s="297">
        <f>IF(C13&gt;$Y$12,$Y$14*C13,0)</f>
        <v>14084.507042253521</v>
      </c>
      <c r="M13" s="297">
        <f>IF(D13&gt;$Y$12,$Y$14*D13,0)</f>
        <v>0</v>
      </c>
      <c r="N13" s="297">
        <f>IF(E13&gt;$Y$12,$Y$14*E13,0)</f>
        <v>17605.633802816901</v>
      </c>
      <c r="O13" s="297">
        <f>IF(F13&gt;$Y$12,$Y$14*F13,0)</f>
        <v>14084.507042253521</v>
      </c>
      <c r="P13" s="297">
        <f>IF(G13&gt;$Y$12,$Y$14*G13,0)</f>
        <v>17605.633802816901</v>
      </c>
      <c r="Q13" s="297">
        <f>IF(H13&gt;$Y$12,$Y$14*H13,0)</f>
        <v>19953.051643192484</v>
      </c>
      <c r="R13" s="297">
        <f>IF(I13&gt;$Y$12,$Y$14*I13,0)</f>
        <v>15258.215962441313</v>
      </c>
      <c r="S13" s="1"/>
      <c r="T13" s="1"/>
      <c r="U13" s="1"/>
      <c r="V13" s="271"/>
      <c r="W13" s="274"/>
      <c r="X13" s="275" t="s">
        <v>594</v>
      </c>
      <c r="Y13" s="396">
        <f>SUMIF(C8:I14,"&gt;75")</f>
        <v>3550</v>
      </c>
      <c r="Z13" s="262"/>
      <c r="AA13" s="1"/>
      <c r="AB13" s="1"/>
      <c r="AC13" s="1"/>
      <c r="AD13" s="1"/>
      <c r="AE13" s="1"/>
      <c r="AF13" s="1"/>
      <c r="AG13" s="1"/>
      <c r="AH13" s="1"/>
      <c r="AI13" s="1"/>
      <c r="AJ13" s="1"/>
      <c r="AK13" s="1"/>
      <c r="AL13" s="1"/>
      <c r="AM13" s="1"/>
      <c r="AN13" s="22"/>
    </row>
    <row r="14" spans="1:41" ht="37.5" customHeight="1" x14ac:dyDescent="0.35">
      <c r="A14" s="1"/>
      <c r="B14" s="1"/>
      <c r="C14" s="230">
        <f>'4a. EXAMPLE GIS Mapping'!I26</f>
        <v>50</v>
      </c>
      <c r="D14" s="231">
        <f>'4a. EXAMPLE GIS Mapping'!J26</f>
        <v>58.333333333333336</v>
      </c>
      <c r="E14" s="232">
        <f>'4a. EXAMPLE GIS Mapping'!K26</f>
        <v>50</v>
      </c>
      <c r="F14" s="233">
        <f>'4a. EXAMPLE GIS Mapping'!L26</f>
        <v>83.333333333333329</v>
      </c>
      <c r="G14" s="234">
        <f>'4a. EXAMPLE GIS Mapping'!M26</f>
        <v>58.333333333333336</v>
      </c>
      <c r="H14" s="235">
        <f>'4a. EXAMPLE GIS Mapping'!N26</f>
        <v>125</v>
      </c>
      <c r="I14" s="236">
        <f>'4a. EXAMPLE GIS Mapping'!O26</f>
        <v>100</v>
      </c>
      <c r="J14" s="1"/>
      <c r="K14" s="241"/>
      <c r="L14" s="297">
        <f>IF(C14&gt;$Y$12,$Y$14*C14,0)</f>
        <v>0</v>
      </c>
      <c r="M14" s="297">
        <f>IF(D14&gt;$Y$12,$Y$14*D14,0)</f>
        <v>0</v>
      </c>
      <c r="N14" s="297">
        <f>IF(E14&gt;$Y$12,$Y$14*E14,0)</f>
        <v>0</v>
      </c>
      <c r="O14" s="297">
        <f>IF(F14&gt;$Y$12,$Y$14*F14,0)</f>
        <v>11737.089201877932</v>
      </c>
      <c r="P14" s="297">
        <f>IF(G14&gt;$Y$12,$Y$14*G14,0)</f>
        <v>0</v>
      </c>
      <c r="Q14" s="297">
        <f>IF(H14&gt;$Y$12,$Y$14*H14,0)</f>
        <v>17605.633802816901</v>
      </c>
      <c r="R14" s="297">
        <f>IF(I14&gt;$Y$12,$Y$14*I14,0)</f>
        <v>14084.507042253521</v>
      </c>
      <c r="S14" s="1"/>
      <c r="T14" s="1"/>
      <c r="U14" s="1"/>
      <c r="V14" s="271"/>
      <c r="W14" s="273"/>
      <c r="X14" s="272" t="s">
        <v>524</v>
      </c>
      <c r="Y14" s="279">
        <f>Y9/Y13</f>
        <v>140.8450704225352</v>
      </c>
      <c r="Z14" s="1"/>
      <c r="AA14" s="1"/>
      <c r="AB14" s="1"/>
      <c r="AC14" s="1"/>
      <c r="AD14" s="1"/>
      <c r="AE14" s="1"/>
      <c r="AF14" s="1"/>
      <c r="AG14" s="1"/>
      <c r="AH14" s="1"/>
      <c r="AI14" s="1"/>
      <c r="AJ14" s="1"/>
      <c r="AK14" s="1"/>
      <c r="AL14" s="1"/>
      <c r="AM14" s="1"/>
      <c r="AN14" s="22"/>
    </row>
    <row r="15" spans="1:41" ht="37.5" customHeight="1"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22"/>
      <c r="AO15" s="1"/>
    </row>
    <row r="16" spans="1:41" ht="37.5" customHeight="1" x14ac:dyDescent="0.35">
      <c r="A16" s="1"/>
      <c r="B16" s="1"/>
      <c r="C16" s="1"/>
      <c r="D16" s="1"/>
      <c r="E16" s="1"/>
      <c r="F16" s="1"/>
      <c r="G16" s="1"/>
      <c r="H16" s="1"/>
      <c r="I16" s="1"/>
      <c r="J16" s="1"/>
      <c r="K16" s="1"/>
      <c r="L16" s="1"/>
      <c r="M16" s="1"/>
      <c r="N16" s="1"/>
      <c r="O16" s="1"/>
      <c r="P16" s="1"/>
      <c r="Q16" s="1"/>
      <c r="R16" s="1"/>
      <c r="S16" s="1"/>
      <c r="T16" s="1"/>
      <c r="U16" s="241"/>
      <c r="V16" s="241"/>
      <c r="W16" s="241"/>
      <c r="X16" s="241"/>
      <c r="Y16" s="241"/>
      <c r="Z16" s="241"/>
      <c r="AA16" s="241"/>
      <c r="AB16" s="1"/>
      <c r="AC16" s="1"/>
      <c r="AD16" s="1"/>
      <c r="AE16" s="1"/>
      <c r="AF16" s="1"/>
      <c r="AG16" s="1"/>
      <c r="AH16" s="1"/>
      <c r="AI16" s="1"/>
      <c r="AJ16" s="1"/>
      <c r="AK16" s="1"/>
      <c r="AL16" s="1"/>
      <c r="AM16" s="1"/>
      <c r="AN16" s="22"/>
      <c r="AO16" s="1"/>
    </row>
    <row r="17" spans="1:41" ht="37.5" customHeight="1" x14ac:dyDescent="0.35">
      <c r="A17" s="1"/>
      <c r="B17" s="1"/>
      <c r="C17" s="1"/>
      <c r="D17" s="1"/>
      <c r="E17" s="1"/>
      <c r="F17" s="1"/>
      <c r="G17" s="1"/>
      <c r="H17" s="1"/>
      <c r="I17" s="1"/>
      <c r="J17" s="1"/>
      <c r="K17" s="1"/>
      <c r="L17" s="241"/>
      <c r="M17" s="241"/>
      <c r="N17" s="262"/>
      <c r="O17" s="262"/>
      <c r="P17" s="262"/>
      <c r="Q17" s="262"/>
      <c r="R17" s="262"/>
      <c r="S17" s="19"/>
      <c r="T17" s="19"/>
      <c r="U17" s="241"/>
      <c r="V17" s="241"/>
      <c r="W17" s="241"/>
      <c r="X17" s="241"/>
      <c r="Y17" s="241"/>
      <c r="Z17" s="262"/>
      <c r="AA17" s="241"/>
      <c r="AB17" s="1"/>
      <c r="AC17" s="1"/>
      <c r="AD17" s="1"/>
      <c r="AE17" s="1"/>
      <c r="AF17" s="1"/>
      <c r="AG17" s="1"/>
      <c r="AH17" s="1"/>
      <c r="AI17" s="1"/>
      <c r="AJ17" s="1"/>
      <c r="AK17" s="1"/>
      <c r="AL17" s="1"/>
      <c r="AM17" s="1"/>
      <c r="AN17" s="22"/>
      <c r="AO17" s="1"/>
    </row>
    <row r="18" spans="1:41" ht="37.5" customHeight="1" x14ac:dyDescent="0.35">
      <c r="A18" s="1"/>
      <c r="B18" s="1"/>
      <c r="C18" s="1"/>
      <c r="D18" s="1"/>
      <c r="E18" s="1"/>
      <c r="F18" s="1"/>
      <c r="G18" s="1"/>
      <c r="H18" s="1"/>
      <c r="I18" s="1"/>
      <c r="J18" s="1"/>
      <c r="K18" s="1"/>
      <c r="L18" s="241"/>
      <c r="M18" s="241"/>
      <c r="N18" s="271"/>
      <c r="O18" s="272" t="s">
        <v>525</v>
      </c>
      <c r="P18" s="243">
        <v>12000</v>
      </c>
      <c r="Q18" s="262" t="s">
        <v>526</v>
      </c>
      <c r="R18" s="262"/>
      <c r="S18" s="19"/>
      <c r="T18" s="19"/>
      <c r="U18" s="262"/>
      <c r="V18" s="271"/>
      <c r="W18" s="271"/>
      <c r="X18" s="272" t="s">
        <v>518</v>
      </c>
      <c r="Y18" s="270">
        <f>AG21+AG22+AG24+AG25</f>
        <v>12</v>
      </c>
      <c r="Z18" s="262"/>
      <c r="AA18" s="241"/>
      <c r="AB18" s="1"/>
      <c r="AC18" s="1"/>
      <c r="AD18" s="15" t="s">
        <v>516</v>
      </c>
      <c r="AE18" s="15" t="s">
        <v>515</v>
      </c>
      <c r="AF18" s="15" t="s">
        <v>440</v>
      </c>
      <c r="AG18" s="15" t="s">
        <v>477</v>
      </c>
      <c r="AH18" s="281" t="s">
        <v>533</v>
      </c>
      <c r="AI18" s="281" t="s">
        <v>535</v>
      </c>
      <c r="AJ18" s="281" t="s">
        <v>534</v>
      </c>
      <c r="AK18" s="282" t="s">
        <v>517</v>
      </c>
      <c r="AL18" s="1"/>
      <c r="AM18" s="1"/>
      <c r="AN18" s="22"/>
    </row>
    <row r="19" spans="1:41" ht="37.5" customHeight="1" x14ac:dyDescent="0.35">
      <c r="A19" s="1"/>
      <c r="B19" s="1"/>
      <c r="C19" s="1"/>
      <c r="D19" s="1"/>
      <c r="E19" s="1"/>
      <c r="F19" s="1"/>
      <c r="G19" s="1"/>
      <c r="H19" s="1"/>
      <c r="I19" s="1"/>
      <c r="J19" s="1"/>
      <c r="K19" s="1"/>
      <c r="L19" s="241"/>
      <c r="M19" s="241"/>
      <c r="N19" s="262"/>
      <c r="O19" s="262"/>
      <c r="P19" s="262"/>
      <c r="Q19" s="262"/>
      <c r="R19" s="262"/>
      <c r="S19" s="19"/>
      <c r="T19" s="19"/>
      <c r="U19" s="262"/>
      <c r="V19" s="271"/>
      <c r="W19" s="271"/>
      <c r="X19" s="272" t="s">
        <v>519</v>
      </c>
      <c r="Y19" s="300">
        <f>P20/Y18</f>
        <v>24000</v>
      </c>
      <c r="Z19" s="262"/>
      <c r="AA19" s="241"/>
      <c r="AB19" s="1"/>
      <c r="AC19" s="1"/>
      <c r="AD19" s="247" t="s">
        <v>478</v>
      </c>
      <c r="AE19" s="248" t="s">
        <v>479</v>
      </c>
      <c r="AF19" s="249" t="s">
        <v>480</v>
      </c>
      <c r="AG19" s="248">
        <f>'4a. EXAMPLE GIS Mapping'!AE27</f>
        <v>7</v>
      </c>
      <c r="AH19" s="301"/>
      <c r="AI19" s="301"/>
      <c r="AJ19" s="301"/>
      <c r="AK19" s="301">
        <v>0</v>
      </c>
      <c r="AL19" s="1"/>
      <c r="AM19" s="1"/>
      <c r="AN19" s="22"/>
    </row>
    <row r="20" spans="1:41" ht="37.5" customHeight="1" x14ac:dyDescent="0.35">
      <c r="A20" s="1"/>
      <c r="B20" s="1"/>
      <c r="C20" s="145"/>
      <c r="D20" s="145"/>
      <c r="E20" s="145"/>
      <c r="F20" s="172" t="s">
        <v>514</v>
      </c>
      <c r="G20" s="145"/>
      <c r="H20" s="145"/>
      <c r="I20" s="145"/>
      <c r="J20" s="1"/>
      <c r="K20" s="1"/>
      <c r="L20" s="280" t="s">
        <v>531</v>
      </c>
      <c r="M20" s="241"/>
      <c r="N20" s="271"/>
      <c r="O20" s="272" t="s">
        <v>525</v>
      </c>
      <c r="P20" s="279">
        <f>SUM(L21:R27)</f>
        <v>288000</v>
      </c>
      <c r="Q20" s="262"/>
      <c r="R20" s="262"/>
      <c r="S20" s="19"/>
      <c r="T20" s="262"/>
      <c r="U20" s="280" t="s">
        <v>532</v>
      </c>
      <c r="V20" s="262"/>
      <c r="W20" s="261"/>
      <c r="X20" s="263"/>
      <c r="Y20" s="262"/>
      <c r="Z20" s="262"/>
      <c r="AA20" s="241"/>
      <c r="AB20" s="1"/>
      <c r="AC20" s="1"/>
      <c r="AD20" s="250" t="s">
        <v>482</v>
      </c>
      <c r="AE20" s="248" t="s">
        <v>483</v>
      </c>
      <c r="AF20" s="249" t="s">
        <v>484</v>
      </c>
      <c r="AG20" s="248">
        <f>'4a. EXAMPLE GIS Mapping'!AE28</f>
        <v>5</v>
      </c>
      <c r="AH20" s="301">
        <f>$P$18*AG20</f>
        <v>60000</v>
      </c>
      <c r="AI20" s="301"/>
      <c r="AJ20" s="301"/>
      <c r="AK20" s="301">
        <f>AH20+AJ20</f>
        <v>60000</v>
      </c>
      <c r="AL20" s="1"/>
      <c r="AM20" s="1"/>
      <c r="AN20" s="22"/>
    </row>
    <row r="21" spans="1:41" ht="37.5" customHeight="1" x14ac:dyDescent="0.35">
      <c r="A21" s="1"/>
      <c r="B21" s="1"/>
      <c r="C21" s="338" t="str">
        <f>'4a. EXAMPLE GIS Mapping'!I28</f>
        <v>ST9</v>
      </c>
      <c r="D21" s="339" t="str">
        <f>'4a. EXAMPLE GIS Mapping'!J28</f>
        <v>ST7</v>
      </c>
      <c r="E21" s="340" t="str">
        <f>'4a. EXAMPLE GIS Mapping'!K28</f>
        <v>ST8</v>
      </c>
      <c r="F21" s="339" t="str">
        <f>'4a. EXAMPLE GIS Mapping'!L28</f>
        <v>ST7</v>
      </c>
      <c r="G21" s="341" t="str">
        <f>'4a. EXAMPLE GIS Mapping'!M28</f>
        <v>ST4</v>
      </c>
      <c r="H21" s="342" t="str">
        <f>'4a. EXAMPLE GIS Mapping'!N28</f>
        <v>ST3</v>
      </c>
      <c r="I21" s="338" t="str">
        <f>'4a. EXAMPLE GIS Mapping'!O28</f>
        <v>ST9</v>
      </c>
      <c r="J21" s="1"/>
      <c r="K21" s="1"/>
      <c r="L21" s="298">
        <f>IF(C21="ST8",$P$18,0)+IF(C21="ST9",$P$18,0)</f>
        <v>12000</v>
      </c>
      <c r="M21" s="297">
        <f t="shared" ref="L21:M27" si="0">IF(D21="ST8",$P$18,0)+IF(D21="ST9",$P$18,0)</f>
        <v>0</v>
      </c>
      <c r="N21" s="299">
        <f>IF(E21="ST8",$P$18,0)+IF(E21="ST9",$P$18,0)</f>
        <v>12000</v>
      </c>
      <c r="O21" s="297">
        <f t="shared" ref="O21:R21" si="1">IF(F21="ST8",$P$18,0)+IF(F21="ST9",$P$18,0)</f>
        <v>0</v>
      </c>
      <c r="P21" s="297">
        <f t="shared" si="1"/>
        <v>0</v>
      </c>
      <c r="Q21" s="297">
        <f t="shared" si="1"/>
        <v>0</v>
      </c>
      <c r="R21" s="298">
        <f t="shared" si="1"/>
        <v>12000</v>
      </c>
      <c r="S21" s="1"/>
      <c r="T21" s="1"/>
      <c r="U21" s="297">
        <f>IF(C21="ST3",$Y$19,0)+IF(C21="ST4",$Y$19,0)+IF(C21="ST6",$Y$19,0)+IF(C21="ST7",$Y$19,0)</f>
        <v>0</v>
      </c>
      <c r="V21" s="245">
        <f t="shared" ref="V21:AA21" si="2">IF(D21="ST3",$Y$19,0)+IF(D21="ST4",$Y$19,0)+IF(D21="ST6",$Y$19,0)+IF(D21="ST7",$Y$19,0)</f>
        <v>24000</v>
      </c>
      <c r="W21" s="296">
        <f t="shared" si="2"/>
        <v>0</v>
      </c>
      <c r="X21" s="245">
        <f t="shared" si="2"/>
        <v>24000</v>
      </c>
      <c r="Y21" s="337">
        <f t="shared" si="2"/>
        <v>24000</v>
      </c>
      <c r="Z21" s="244">
        <f t="shared" si="2"/>
        <v>24000</v>
      </c>
      <c r="AA21" s="297">
        <f t="shared" si="2"/>
        <v>0</v>
      </c>
      <c r="AB21" s="1"/>
      <c r="AC21" s="1"/>
      <c r="AD21" s="252" t="s">
        <v>486</v>
      </c>
      <c r="AE21" s="248" t="s">
        <v>487</v>
      </c>
      <c r="AF21" s="249" t="s">
        <v>488</v>
      </c>
      <c r="AG21" s="248">
        <f>'4a. EXAMPLE GIS Mapping'!AE29</f>
        <v>1</v>
      </c>
      <c r="AH21" s="301">
        <f t="shared" ref="AH21:AH25" si="3">$P$18*AG21</f>
        <v>12000</v>
      </c>
      <c r="AI21" s="301"/>
      <c r="AJ21" s="301">
        <f>$Y$19*AG21</f>
        <v>24000</v>
      </c>
      <c r="AK21" s="301">
        <f>AH21+AJ21</f>
        <v>36000</v>
      </c>
      <c r="AL21" s="1"/>
      <c r="AM21" s="1"/>
      <c r="AN21" s="22"/>
    </row>
    <row r="22" spans="1:41" ht="37.5" customHeight="1" x14ac:dyDescent="0.35">
      <c r="A22" s="1"/>
      <c r="B22" s="1"/>
      <c r="C22" s="343" t="str">
        <f>'4a. EXAMPLE GIS Mapping'!I29</f>
        <v>ST1</v>
      </c>
      <c r="D22" s="338" t="str">
        <f>'4a. EXAMPLE GIS Mapping'!J29</f>
        <v>ST9</v>
      </c>
      <c r="E22" s="340" t="str">
        <f>'4a. EXAMPLE GIS Mapping'!K29</f>
        <v>ST8</v>
      </c>
      <c r="F22" s="343" t="str">
        <f>'4a. EXAMPLE GIS Mapping'!L29</f>
        <v>ST1</v>
      </c>
      <c r="G22" s="339" t="str">
        <f>'4a. EXAMPLE GIS Mapping'!M29</f>
        <v>ST7</v>
      </c>
      <c r="H22" s="340" t="str">
        <f>'4a. EXAMPLE GIS Mapping'!N29</f>
        <v>ST8</v>
      </c>
      <c r="I22" s="338" t="str">
        <f>'4a. EXAMPLE GIS Mapping'!O29</f>
        <v>ST9</v>
      </c>
      <c r="J22" s="1"/>
      <c r="K22" s="1"/>
      <c r="L22" s="297">
        <f t="shared" si="0"/>
        <v>0</v>
      </c>
      <c r="M22" s="298">
        <f t="shared" si="0"/>
        <v>12000</v>
      </c>
      <c r="N22" s="299">
        <f t="shared" ref="N22:N27" si="4">IF(E22="ST8",$P$18,0)+IF(E22="ST9",$P$18,0)</f>
        <v>12000</v>
      </c>
      <c r="O22" s="297">
        <f t="shared" ref="O22:O27" si="5">IF(F22="ST8",$P$18,0)+IF(F22="ST9",$P$18,0)</f>
        <v>0</v>
      </c>
      <c r="P22" s="297">
        <f t="shared" ref="P22:P27" si="6">IF(G22="ST8",$P$18,0)+IF(G22="ST9",$P$18,0)</f>
        <v>0</v>
      </c>
      <c r="Q22" s="299">
        <f t="shared" ref="Q22:Q27" si="7">IF(H22="ST8",$P$18,0)+IF(H22="ST9",$P$18,0)</f>
        <v>12000</v>
      </c>
      <c r="R22" s="298">
        <f t="shared" ref="R22:R27" si="8">IF(I22="ST8",$P$18,0)+IF(I22="ST9",$P$18,0)</f>
        <v>12000</v>
      </c>
      <c r="S22" s="1"/>
      <c r="T22" s="1"/>
      <c r="U22" s="297">
        <f t="shared" ref="U22:U27" si="9">IF(C22="ST3",$Y$19,0)+IF(C22="ST4",$Y$19,0)+IF(C22="ST6",$Y$19,0)+IF(C22="ST7",$Y$19,0)</f>
        <v>0</v>
      </c>
      <c r="V22" s="296">
        <f t="shared" ref="V22:V27" si="10">IF(D22="ST3",$Y$19,0)+IF(D22="ST4",$Y$19,0)+IF(D22="ST6",$Y$19,0)+IF(D22="ST7",$Y$19,0)</f>
        <v>0</v>
      </c>
      <c r="W22" s="296">
        <f t="shared" ref="W22:W27" si="11">IF(E22="ST3",$Y$19,0)+IF(E22="ST4",$Y$19,0)+IF(E22="ST6",$Y$19,0)+IF(E22="ST7",$Y$19,0)</f>
        <v>0</v>
      </c>
      <c r="X22" s="296">
        <f t="shared" ref="X22:X27" si="12">IF(F22="ST3",$Y$19,0)+IF(F22="ST4",$Y$19,0)+IF(F22="ST6",$Y$19,0)+IF(F22="ST7",$Y$19,0)</f>
        <v>0</v>
      </c>
      <c r="Y22" s="245">
        <f t="shared" ref="Y22:Y27" si="13">IF(G22="ST3",$Y$19,0)+IF(G22="ST4",$Y$19,0)+IF(G22="ST6",$Y$19,0)+IF(G22="ST7",$Y$19,0)</f>
        <v>24000</v>
      </c>
      <c r="Z22" s="296">
        <f t="shared" ref="Z22:Z27" si="14">IF(H22="ST3",$Y$19,0)+IF(H22="ST4",$Y$19,0)+IF(H22="ST6",$Y$19,0)+IF(H22="ST7",$Y$19,0)</f>
        <v>0</v>
      </c>
      <c r="AA22" s="297">
        <f t="shared" ref="AA22:AA27" si="15">IF(I22="ST3",$Y$19,0)+IF(I22="ST4",$Y$19,0)+IF(I22="ST6",$Y$19,0)+IF(I22="ST7",$Y$19,0)</f>
        <v>0</v>
      </c>
      <c r="AB22" s="1"/>
      <c r="AC22" s="1"/>
      <c r="AD22" s="253" t="s">
        <v>490</v>
      </c>
      <c r="AE22" s="248" t="s">
        <v>491</v>
      </c>
      <c r="AF22" s="249" t="s">
        <v>492</v>
      </c>
      <c r="AG22" s="248">
        <f>'4a. EXAMPLE GIS Mapping'!AE30</f>
        <v>1</v>
      </c>
      <c r="AH22" s="301">
        <f t="shared" si="3"/>
        <v>12000</v>
      </c>
      <c r="AI22" s="301"/>
      <c r="AJ22" s="301">
        <f>$Y$19*AG22</f>
        <v>24000</v>
      </c>
      <c r="AK22" s="301">
        <f t="shared" ref="AK22:AK27" si="16">AH22+AJ22</f>
        <v>36000</v>
      </c>
      <c r="AL22" s="1"/>
      <c r="AM22" s="1"/>
      <c r="AN22" s="22"/>
    </row>
    <row r="23" spans="1:41" ht="37.5" customHeight="1" x14ac:dyDescent="0.35">
      <c r="A23" s="1"/>
      <c r="B23" s="1"/>
      <c r="C23" s="338" t="str">
        <f>'4a. EXAMPLE GIS Mapping'!I30</f>
        <v>ST9</v>
      </c>
      <c r="D23" s="340" t="str">
        <f>'4a. EXAMPLE GIS Mapping'!J30</f>
        <v>ST8</v>
      </c>
      <c r="E23" s="340" t="str">
        <f>'4a. EXAMPLE GIS Mapping'!K30</f>
        <v>ST8</v>
      </c>
      <c r="F23" s="339" t="str">
        <f>'4a. EXAMPLE GIS Mapping'!L30</f>
        <v>ST7</v>
      </c>
      <c r="G23" s="339" t="str">
        <f>'4a. EXAMPLE GIS Mapping'!M30</f>
        <v>ST7</v>
      </c>
      <c r="H23" s="339" t="str">
        <f>'4a. EXAMPLE GIS Mapping'!N30</f>
        <v>ST7</v>
      </c>
      <c r="I23" s="338" t="str">
        <f>'4a. EXAMPLE GIS Mapping'!O30</f>
        <v>ST9</v>
      </c>
      <c r="J23" s="1"/>
      <c r="K23" s="1"/>
      <c r="L23" s="298">
        <f t="shared" si="0"/>
        <v>12000</v>
      </c>
      <c r="M23" s="299">
        <f>IF(D23="ST8",$P$18,0)+IF(D23="ST9",$P$18,0)</f>
        <v>12000</v>
      </c>
      <c r="N23" s="299">
        <f t="shared" si="4"/>
        <v>12000</v>
      </c>
      <c r="O23" s="297">
        <f t="shared" si="5"/>
        <v>0</v>
      </c>
      <c r="P23" s="297">
        <f t="shared" si="6"/>
        <v>0</v>
      </c>
      <c r="Q23" s="297">
        <f t="shared" si="7"/>
        <v>0</v>
      </c>
      <c r="R23" s="298">
        <f t="shared" si="8"/>
        <v>12000</v>
      </c>
      <c r="S23" s="1"/>
      <c r="T23" s="1"/>
      <c r="U23" s="297">
        <f t="shared" si="9"/>
        <v>0</v>
      </c>
      <c r="V23" s="296">
        <f t="shared" si="10"/>
        <v>0</v>
      </c>
      <c r="W23" s="296">
        <f t="shared" si="11"/>
        <v>0</v>
      </c>
      <c r="X23" s="245">
        <f t="shared" si="12"/>
        <v>24000</v>
      </c>
      <c r="Y23" s="245">
        <f t="shared" si="13"/>
        <v>24000</v>
      </c>
      <c r="Z23" s="245">
        <f t="shared" si="14"/>
        <v>24000</v>
      </c>
      <c r="AA23" s="297">
        <f t="shared" si="15"/>
        <v>0</v>
      </c>
      <c r="AB23" s="1"/>
      <c r="AC23" s="1"/>
      <c r="AD23" s="254" t="s">
        <v>494</v>
      </c>
      <c r="AE23" s="248" t="s">
        <v>495</v>
      </c>
      <c r="AF23" s="249" t="s">
        <v>496</v>
      </c>
      <c r="AG23" s="248">
        <f>'4a. EXAMPLE GIS Mapping'!AE31</f>
        <v>1</v>
      </c>
      <c r="AH23" s="301">
        <f t="shared" si="3"/>
        <v>12000</v>
      </c>
      <c r="AI23" s="301"/>
      <c r="AJ23" s="301"/>
      <c r="AK23" s="301">
        <f t="shared" si="16"/>
        <v>12000</v>
      </c>
      <c r="AL23" s="1"/>
      <c r="AM23" s="1"/>
      <c r="AN23" s="22"/>
    </row>
    <row r="24" spans="1:41" ht="37.5" customHeight="1" x14ac:dyDescent="0.35">
      <c r="A24" s="1"/>
      <c r="B24" s="1"/>
      <c r="C24" s="343" t="str">
        <f>'4a. EXAMPLE GIS Mapping'!I31</f>
        <v>ST1</v>
      </c>
      <c r="D24" s="343" t="str">
        <f>'4a. EXAMPLE GIS Mapping'!J31</f>
        <v>ST1</v>
      </c>
      <c r="E24" s="343" t="str">
        <f>'4a. EXAMPLE GIS Mapping'!K31</f>
        <v>ST1</v>
      </c>
      <c r="F24" s="340" t="str">
        <f>'4a. EXAMPLE GIS Mapping'!L31</f>
        <v>ST8</v>
      </c>
      <c r="G24" s="340" t="str">
        <f>'4a. EXAMPLE GIS Mapping'!M31</f>
        <v>ST8</v>
      </c>
      <c r="H24" s="339" t="str">
        <f>'4a. EXAMPLE GIS Mapping'!N31</f>
        <v>ST7</v>
      </c>
      <c r="I24" s="338" t="str">
        <f>'4a. EXAMPLE GIS Mapping'!O31</f>
        <v>ST9</v>
      </c>
      <c r="J24" s="1"/>
      <c r="K24" s="1"/>
      <c r="L24" s="297">
        <f t="shared" si="0"/>
        <v>0</v>
      </c>
      <c r="M24" s="297">
        <f t="shared" si="0"/>
        <v>0</v>
      </c>
      <c r="N24" s="297">
        <f t="shared" si="4"/>
        <v>0</v>
      </c>
      <c r="O24" s="299">
        <f t="shared" si="5"/>
        <v>12000</v>
      </c>
      <c r="P24" s="299">
        <f t="shared" si="6"/>
        <v>12000</v>
      </c>
      <c r="Q24" s="297">
        <f t="shared" si="7"/>
        <v>0</v>
      </c>
      <c r="R24" s="298">
        <f t="shared" si="8"/>
        <v>12000</v>
      </c>
      <c r="S24" s="1"/>
      <c r="T24" s="1"/>
      <c r="U24" s="297">
        <f t="shared" si="9"/>
        <v>0</v>
      </c>
      <c r="V24" s="297">
        <f t="shared" si="10"/>
        <v>0</v>
      </c>
      <c r="W24" s="297">
        <f t="shared" si="11"/>
        <v>0</v>
      </c>
      <c r="X24" s="296">
        <f t="shared" si="12"/>
        <v>0</v>
      </c>
      <c r="Y24" s="296">
        <f t="shared" si="13"/>
        <v>0</v>
      </c>
      <c r="Z24" s="245">
        <f t="shared" si="14"/>
        <v>24000</v>
      </c>
      <c r="AA24" s="297">
        <f t="shared" si="15"/>
        <v>0</v>
      </c>
      <c r="AB24" s="1"/>
      <c r="AC24" s="1"/>
      <c r="AD24" s="255" t="s">
        <v>498</v>
      </c>
      <c r="AE24" s="248" t="s">
        <v>499</v>
      </c>
      <c r="AF24" s="249" t="s">
        <v>500</v>
      </c>
      <c r="AG24" s="248">
        <f>'4a. EXAMPLE GIS Mapping'!AE32</f>
        <v>1</v>
      </c>
      <c r="AH24" s="301">
        <f t="shared" si="3"/>
        <v>12000</v>
      </c>
      <c r="AI24" s="301"/>
      <c r="AJ24" s="301">
        <f>$Y$19*AG24</f>
        <v>24000</v>
      </c>
      <c r="AK24" s="301">
        <f t="shared" si="16"/>
        <v>36000</v>
      </c>
      <c r="AL24" s="1"/>
      <c r="AM24" s="1"/>
      <c r="AN24" s="22"/>
    </row>
    <row r="25" spans="1:41" ht="37.5" customHeight="1" x14ac:dyDescent="0.35">
      <c r="A25" s="1"/>
      <c r="B25" s="1"/>
      <c r="C25" s="344" t="str">
        <f>'4a. EXAMPLE GIS Mapping'!I32</f>
        <v>ST5</v>
      </c>
      <c r="D25" s="345" t="str">
        <f>'4a. EXAMPLE GIS Mapping'!J32</f>
        <v>ST2</v>
      </c>
      <c r="E25" s="343" t="str">
        <f>'4a. EXAMPLE GIS Mapping'!K32</f>
        <v>ST1</v>
      </c>
      <c r="F25" s="338" t="str">
        <f>'4a. EXAMPLE GIS Mapping'!L32</f>
        <v>ST9</v>
      </c>
      <c r="G25" s="338" t="str">
        <f>'4a. EXAMPLE GIS Mapping'!M32</f>
        <v>ST9</v>
      </c>
      <c r="H25" s="345" t="str">
        <f>'4a. EXAMPLE GIS Mapping'!N32</f>
        <v>ST2</v>
      </c>
      <c r="I25" s="340" t="str">
        <f>'4a. EXAMPLE GIS Mapping'!O32</f>
        <v>ST8</v>
      </c>
      <c r="J25" s="1"/>
      <c r="K25" s="1"/>
      <c r="L25" s="297">
        <f t="shared" si="0"/>
        <v>0</v>
      </c>
      <c r="M25" s="297">
        <f t="shared" si="0"/>
        <v>0</v>
      </c>
      <c r="N25" s="297">
        <f t="shared" si="4"/>
        <v>0</v>
      </c>
      <c r="O25" s="298">
        <f t="shared" si="5"/>
        <v>12000</v>
      </c>
      <c r="P25" s="298">
        <f t="shared" si="6"/>
        <v>12000</v>
      </c>
      <c r="Q25" s="297">
        <f t="shared" si="7"/>
        <v>0</v>
      </c>
      <c r="R25" s="299">
        <f t="shared" si="8"/>
        <v>12000</v>
      </c>
      <c r="S25" s="1"/>
      <c r="T25" s="1"/>
      <c r="U25" s="297">
        <f t="shared" si="9"/>
        <v>0</v>
      </c>
      <c r="V25" s="297">
        <f t="shared" si="10"/>
        <v>0</v>
      </c>
      <c r="W25" s="297">
        <f t="shared" si="11"/>
        <v>0</v>
      </c>
      <c r="X25" s="296">
        <f t="shared" si="12"/>
        <v>0</v>
      </c>
      <c r="Y25" s="296">
        <f t="shared" si="13"/>
        <v>0</v>
      </c>
      <c r="Z25" s="296">
        <f t="shared" si="14"/>
        <v>0</v>
      </c>
      <c r="AA25" s="297">
        <f t="shared" si="15"/>
        <v>0</v>
      </c>
      <c r="AB25" s="1"/>
      <c r="AC25" s="1"/>
      <c r="AD25" s="256" t="s">
        <v>501</v>
      </c>
      <c r="AE25" s="248" t="s">
        <v>502</v>
      </c>
      <c r="AF25" s="249" t="s">
        <v>503</v>
      </c>
      <c r="AG25" s="248">
        <f>'4a. EXAMPLE GIS Mapping'!AE33</f>
        <v>9</v>
      </c>
      <c r="AH25" s="301">
        <f t="shared" si="3"/>
        <v>108000</v>
      </c>
      <c r="AI25" s="301"/>
      <c r="AJ25" s="301">
        <f>$Y$19*AG25</f>
        <v>216000</v>
      </c>
      <c r="AK25" s="301">
        <f t="shared" si="16"/>
        <v>324000</v>
      </c>
      <c r="AL25" s="1"/>
      <c r="AM25" s="1"/>
      <c r="AN25" s="22"/>
    </row>
    <row r="26" spans="1:41" ht="37.5" customHeight="1" x14ac:dyDescent="0.35">
      <c r="A26" s="1"/>
      <c r="B26" s="1"/>
      <c r="C26" s="343" t="str">
        <f>'4a. EXAMPLE GIS Mapping'!I33</f>
        <v>ST1</v>
      </c>
      <c r="D26" s="338" t="str">
        <f>'4a. EXAMPLE GIS Mapping'!J33</f>
        <v>ST9</v>
      </c>
      <c r="E26" s="346" t="str">
        <f>'4a. EXAMPLE GIS Mapping'!K33</f>
        <v>ST6</v>
      </c>
      <c r="F26" s="345" t="str">
        <f>'4a. EXAMPLE GIS Mapping'!L33</f>
        <v>ST2</v>
      </c>
      <c r="G26" s="345" t="str">
        <f>'4a. EXAMPLE GIS Mapping'!M33</f>
        <v>ST2</v>
      </c>
      <c r="H26" s="339" t="str">
        <f>'4a. EXAMPLE GIS Mapping'!N33</f>
        <v>ST7</v>
      </c>
      <c r="I26" s="345" t="str">
        <f>'4a. EXAMPLE GIS Mapping'!O33</f>
        <v>ST2</v>
      </c>
      <c r="J26" s="1"/>
      <c r="K26" s="1"/>
      <c r="L26" s="297">
        <f t="shared" si="0"/>
        <v>0</v>
      </c>
      <c r="M26" s="298">
        <f t="shared" si="0"/>
        <v>12000</v>
      </c>
      <c r="N26" s="297">
        <f t="shared" si="4"/>
        <v>0</v>
      </c>
      <c r="O26" s="297">
        <f t="shared" si="5"/>
        <v>0</v>
      </c>
      <c r="P26" s="297">
        <f t="shared" si="6"/>
        <v>0</v>
      </c>
      <c r="Q26" s="297">
        <f t="shared" si="7"/>
        <v>0</v>
      </c>
      <c r="R26" s="297">
        <f t="shared" si="8"/>
        <v>0</v>
      </c>
      <c r="S26" s="1"/>
      <c r="T26" s="1"/>
      <c r="U26" s="297">
        <f t="shared" si="9"/>
        <v>0</v>
      </c>
      <c r="V26" s="297">
        <f t="shared" si="10"/>
        <v>0</v>
      </c>
      <c r="W26" s="246">
        <f t="shared" si="11"/>
        <v>24000</v>
      </c>
      <c r="X26" s="297">
        <f t="shared" si="12"/>
        <v>0</v>
      </c>
      <c r="Y26" s="297">
        <f t="shared" si="13"/>
        <v>0</v>
      </c>
      <c r="Z26" s="245">
        <f t="shared" si="14"/>
        <v>24000</v>
      </c>
      <c r="AA26" s="297">
        <f t="shared" si="15"/>
        <v>0</v>
      </c>
      <c r="AB26" s="1"/>
      <c r="AC26" s="1"/>
      <c r="AD26" s="257" t="s">
        <v>504</v>
      </c>
      <c r="AE26" s="248" t="s">
        <v>505</v>
      </c>
      <c r="AF26" s="249" t="s">
        <v>506</v>
      </c>
      <c r="AG26" s="248">
        <f>'4a. EXAMPLE GIS Mapping'!AE34</f>
        <v>12</v>
      </c>
      <c r="AH26" s="301"/>
      <c r="AI26" s="301">
        <f>AG26*$P$18</f>
        <v>144000</v>
      </c>
      <c r="AJ26" s="301"/>
      <c r="AK26" s="301">
        <f t="shared" si="16"/>
        <v>0</v>
      </c>
      <c r="AL26" s="1"/>
      <c r="AM26" s="1"/>
      <c r="AN26" s="22"/>
    </row>
    <row r="27" spans="1:41" ht="37.5" customHeight="1" x14ac:dyDescent="0.35">
      <c r="A27" s="1"/>
      <c r="B27" s="1"/>
      <c r="C27" s="340" t="str">
        <f>'4a. EXAMPLE GIS Mapping'!I34</f>
        <v>ST8</v>
      </c>
      <c r="D27" s="340" t="str">
        <f>'4a. EXAMPLE GIS Mapping'!J34</f>
        <v>ST8</v>
      </c>
      <c r="E27" s="338" t="str">
        <f>'4a. EXAMPLE GIS Mapping'!K34</f>
        <v>ST9</v>
      </c>
      <c r="F27" s="340" t="str">
        <f>'4a. EXAMPLE GIS Mapping'!L34</f>
        <v>ST8</v>
      </c>
      <c r="G27" s="338" t="str">
        <f>'4a. EXAMPLE GIS Mapping'!M34</f>
        <v>ST9</v>
      </c>
      <c r="H27" s="339" t="str">
        <f>'4a. EXAMPLE GIS Mapping'!N34</f>
        <v>ST7</v>
      </c>
      <c r="I27" s="340" t="str">
        <f>'4a. EXAMPLE GIS Mapping'!O34</f>
        <v>ST8</v>
      </c>
      <c r="J27" s="1"/>
      <c r="K27" s="1"/>
      <c r="L27" s="299">
        <f t="shared" si="0"/>
        <v>12000</v>
      </c>
      <c r="M27" s="299">
        <f t="shared" si="0"/>
        <v>12000</v>
      </c>
      <c r="N27" s="298">
        <f t="shared" si="4"/>
        <v>12000</v>
      </c>
      <c r="O27" s="299">
        <f t="shared" si="5"/>
        <v>12000</v>
      </c>
      <c r="P27" s="298">
        <f t="shared" si="6"/>
        <v>12000</v>
      </c>
      <c r="Q27" s="297">
        <f t="shared" si="7"/>
        <v>0</v>
      </c>
      <c r="R27" s="299">
        <f t="shared" si="8"/>
        <v>12000</v>
      </c>
      <c r="S27" s="1"/>
      <c r="T27" s="1"/>
      <c r="U27" s="297">
        <f t="shared" si="9"/>
        <v>0</v>
      </c>
      <c r="V27" s="297">
        <f t="shared" si="10"/>
        <v>0</v>
      </c>
      <c r="W27" s="297">
        <f t="shared" si="11"/>
        <v>0</v>
      </c>
      <c r="X27" s="297">
        <f t="shared" si="12"/>
        <v>0</v>
      </c>
      <c r="Y27" s="297">
        <f t="shared" si="13"/>
        <v>0</v>
      </c>
      <c r="Z27" s="245">
        <f t="shared" si="14"/>
        <v>24000</v>
      </c>
      <c r="AA27" s="297">
        <f t="shared" si="15"/>
        <v>0</v>
      </c>
      <c r="AB27" s="1"/>
      <c r="AC27" s="1"/>
      <c r="AD27" s="258" t="s">
        <v>507</v>
      </c>
      <c r="AE27" s="248" t="s">
        <v>508</v>
      </c>
      <c r="AF27" s="259" t="s">
        <v>509</v>
      </c>
      <c r="AG27" s="248">
        <f>'4a. EXAMPLE GIS Mapping'!AE35</f>
        <v>12</v>
      </c>
      <c r="AH27" s="301"/>
      <c r="AI27" s="301">
        <f>AG27*$P$18</f>
        <v>144000</v>
      </c>
      <c r="AJ27" s="301"/>
      <c r="AK27" s="301">
        <f t="shared" si="16"/>
        <v>0</v>
      </c>
      <c r="AL27" s="1"/>
      <c r="AM27" s="1"/>
      <c r="AN27" s="22"/>
    </row>
    <row r="28" spans="1:41" ht="37.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260" t="s">
        <v>520</v>
      </c>
      <c r="AK28" s="251">
        <f>SUM(AK19:AK27)</f>
        <v>504000</v>
      </c>
      <c r="AL28" s="1"/>
      <c r="AM28" s="1"/>
      <c r="AN28" s="22"/>
    </row>
    <row r="29" spans="1:41" ht="37.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22"/>
    </row>
    <row r="30" spans="1:4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22"/>
    </row>
    <row r="31" spans="1:4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22"/>
    </row>
    <row r="32" spans="1:4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22"/>
    </row>
    <row r="33" spans="1:40"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22"/>
    </row>
    <row r="34" spans="1:40" x14ac:dyDescent="0.35">
      <c r="A34" s="1"/>
      <c r="B34" s="388" t="s">
        <v>395</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21"/>
      <c r="AM34" s="1"/>
      <c r="AN34" s="22"/>
    </row>
    <row r="35" spans="1:40" ht="9" customHeight="1" x14ac:dyDescent="0.3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row>
  </sheetData>
  <mergeCells count="1">
    <mergeCell ref="B9:B10"/>
  </mergeCells>
  <conditionalFormatting sqref="C20:I20">
    <cfRule type="colorScale" priority="23">
      <colorScale>
        <cfvo type="min"/>
        <cfvo type="max"/>
        <color theme="1"/>
        <color rgb="FF0000FF"/>
      </colorScale>
    </cfRule>
  </conditionalFormatting>
  <conditionalFormatting sqref="F7">
    <cfRule type="colorScale" priority="22">
      <colorScale>
        <cfvo type="min"/>
        <cfvo type="max"/>
        <color theme="1"/>
        <color rgb="FFFF0000"/>
      </colorScale>
    </cfRule>
  </conditionalFormatting>
  <conditionalFormatting sqref="L8:R14">
    <cfRule type="cellIs" dxfId="9" priority="21" operator="equal">
      <formula>0</formula>
    </cfRule>
  </conditionalFormatting>
  <conditionalFormatting sqref="L20">
    <cfRule type="colorScale" priority="20">
      <colorScale>
        <cfvo type="min"/>
        <cfvo type="max"/>
        <color theme="1"/>
        <color rgb="FF0000FF"/>
      </colorScale>
    </cfRule>
  </conditionalFormatting>
  <conditionalFormatting sqref="U20">
    <cfRule type="colorScale" priority="19">
      <colorScale>
        <cfvo type="min"/>
        <cfvo type="max"/>
        <color theme="1"/>
        <color rgb="FF0000FF"/>
      </colorScale>
    </cfRule>
  </conditionalFormatting>
  <pageMargins left="0.25" right="0.25" top="0.75" bottom="0.75" header="0.3" footer="0.3"/>
  <pageSetup paperSize="8" scale="61"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DA5E5FF1-E710-4AF3-B496-795C06244994}">
            <xm:f>NOT(ISERROR(SEARCH($Y$35,C21)))</xm:f>
            <xm:f>$Y$35</xm:f>
            <x14:dxf>
              <font>
                <color theme="0"/>
              </font>
              <fill>
                <patternFill>
                  <bgColor rgb="FF323232"/>
                </patternFill>
              </fill>
            </x14:dxf>
          </x14:cfRule>
          <x14:cfRule type="containsText" priority="2" operator="containsText" id="{68E9FBD2-82A4-4226-9D65-64501B08B089}">
            <xm:f>NOT(ISERROR(SEARCH($Y$34,C21)))</xm:f>
            <xm:f>$Y$34</xm:f>
            <x14:dxf>
              <font>
                <color theme="0"/>
              </font>
              <fill>
                <patternFill>
                  <bgColor rgb="FF646464"/>
                </patternFill>
              </fill>
            </x14:dxf>
          </x14:cfRule>
          <x14:cfRule type="containsText" priority="3" operator="containsText" id="{14962284-2C30-452F-AFE5-C4DFAA0316D8}">
            <xm:f>NOT(ISERROR(SEARCH($Y$33,C21)))</xm:f>
            <xm:f>$Y$33</xm:f>
            <x14:dxf>
              <fill>
                <patternFill>
                  <bgColor rgb="FFFA00FA"/>
                </patternFill>
              </fill>
            </x14:dxf>
          </x14:cfRule>
          <x14:cfRule type="containsText" priority="4" operator="containsText" id="{808ABBAF-B6E1-4ACE-B53C-4F5C7A4B830F}">
            <xm:f>NOT(ISERROR(SEARCH($Y$32,C21)))</xm:f>
            <xm:f>$Y$32</xm:f>
            <x14:dxf>
              <fill>
                <patternFill>
                  <bgColor rgb="FF00FAFA"/>
                </patternFill>
              </fill>
            </x14:dxf>
          </x14:cfRule>
          <x14:cfRule type="containsText" priority="5" operator="containsText" id="{0B426378-1157-4674-892C-A9DD65D13B0D}">
            <xm:f>NOT(ISERROR(SEARCH($Y$31,C21)))</xm:f>
            <xm:f>$Y$31</xm:f>
            <x14:dxf>
              <fill>
                <patternFill>
                  <bgColor rgb="FFFAFA00"/>
                </patternFill>
              </fill>
            </x14:dxf>
          </x14:cfRule>
          <x14:cfRule type="containsText" priority="6" operator="containsText" id="{8908840E-5A84-4FDF-AC32-6758CD580703}">
            <xm:f>NOT(ISERROR(SEARCH($Y$30,C21)))</xm:f>
            <xm:f>$Y$30</xm:f>
            <x14:dxf>
              <fill>
                <patternFill>
                  <bgColor rgb="FF0000FA"/>
                </patternFill>
              </fill>
            </x14:dxf>
          </x14:cfRule>
          <x14:cfRule type="containsText" priority="7" operator="containsText" id="{2A2B74A3-67D0-468A-8F94-5D71ED3BCD93}">
            <xm:f>NOT(ISERROR(SEARCH($Y$29,C21)))</xm:f>
            <xm:f>$Y$29</xm:f>
            <x14:dxf>
              <fill>
                <patternFill>
                  <bgColor rgb="FFFA0000"/>
                </patternFill>
              </fill>
            </x14:dxf>
          </x14:cfRule>
          <x14:cfRule type="containsText" priority="8" operator="containsText" id="{897A224D-F945-4F1A-B68B-6A4DA3CC3284}">
            <xm:f>NOT(ISERROR(SEARCH($Y$28,C21)))</xm:f>
            <xm:f>$Y$28</xm:f>
            <x14:dxf>
              <fill>
                <patternFill>
                  <bgColor rgb="FF00C800"/>
                </patternFill>
              </fill>
            </x14:dxf>
          </x14:cfRule>
          <x14:cfRule type="containsText" priority="9" operator="containsText" id="{2C37CC1E-9DCE-45C2-99DA-773F07B5F67F}">
            <xm:f>NOT(ISERROR(SEARCH($Y$27,C21)))</xm:f>
            <xm:f>$Y$27</xm:f>
            <x14:dxf>
              <fill>
                <patternFill>
                  <bgColor rgb="FF00FA00"/>
                </patternFill>
              </fill>
            </x14:dxf>
          </x14:cfRule>
          <xm:sqref>C21 D26 F25:G25 C23 D22 E27 G27 I21:I24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87F76-E95B-40FD-8CF8-B5B5B9F69582}">
  <sheetPr>
    <tabColor theme="2" tint="-0.249977111117893"/>
    <pageSetUpPr fitToPage="1"/>
  </sheetPr>
  <dimension ref="A1:AD39"/>
  <sheetViews>
    <sheetView zoomScale="80" zoomScaleNormal="80" workbookViewId="0">
      <selection activeCell="A3" sqref="A3"/>
    </sheetView>
  </sheetViews>
  <sheetFormatPr defaultRowHeight="14.5" x14ac:dyDescent="0.35"/>
  <cols>
    <col min="1" max="29" width="7.1796875" customWidth="1"/>
    <col min="30" max="30" width="1.453125" customWidth="1"/>
  </cols>
  <sheetData>
    <row r="1" spans="1:30" ht="14.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22"/>
    </row>
    <row r="2" spans="1:30" ht="37.5" customHeight="1" x14ac:dyDescent="0.85">
      <c r="A2" s="1"/>
      <c r="B2" s="104" t="s">
        <v>527</v>
      </c>
      <c r="C2" s="1"/>
      <c r="D2" s="1"/>
      <c r="E2" s="1"/>
      <c r="F2" s="1"/>
      <c r="G2" s="1"/>
      <c r="H2" s="1"/>
      <c r="I2" s="1"/>
      <c r="J2" s="1"/>
      <c r="K2" s="1"/>
      <c r="L2" s="1"/>
      <c r="M2" s="1"/>
      <c r="N2" s="1"/>
      <c r="O2" s="1"/>
      <c r="P2" s="1"/>
      <c r="Q2" s="1"/>
      <c r="R2" s="1"/>
      <c r="S2" s="1"/>
      <c r="T2" s="1"/>
      <c r="U2" s="1"/>
      <c r="V2" s="1"/>
      <c r="W2" s="1"/>
      <c r="X2" s="1"/>
      <c r="Y2" s="1"/>
      <c r="Z2" s="1"/>
      <c r="AA2" s="1"/>
      <c r="AB2" s="1"/>
      <c r="AC2" s="1"/>
      <c r="AD2" s="22"/>
    </row>
    <row r="3" spans="1:30" ht="37.5" customHeight="1"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22"/>
    </row>
    <row r="4" spans="1:30" ht="37.5" customHeight="1" x14ac:dyDescent="0.35">
      <c r="A4" s="1"/>
      <c r="C4" s="31"/>
      <c r="D4" s="31"/>
      <c r="E4" s="31"/>
      <c r="F4" s="31"/>
      <c r="G4" s="31"/>
      <c r="H4" s="31"/>
      <c r="I4" s="31"/>
      <c r="J4" s="31"/>
      <c r="K4" s="31"/>
      <c r="L4" s="31"/>
      <c r="M4" s="31"/>
      <c r="N4" s="31"/>
      <c r="O4" s="31"/>
      <c r="P4" s="31"/>
      <c r="Q4" s="31"/>
      <c r="R4" s="31"/>
      <c r="S4" s="31"/>
      <c r="T4" s="31"/>
      <c r="U4" s="31"/>
      <c r="V4" s="31"/>
      <c r="W4" s="31"/>
      <c r="X4" s="31"/>
      <c r="Y4" s="31"/>
      <c r="Z4" s="31"/>
      <c r="AA4" s="31"/>
      <c r="AB4" s="31"/>
      <c r="AC4" s="1"/>
      <c r="AD4" s="22"/>
    </row>
    <row r="5" spans="1:30" ht="37.5" customHeight="1" x14ac:dyDescent="0.35">
      <c r="A5" s="1"/>
      <c r="B5" s="1"/>
      <c r="C5" s="31"/>
      <c r="D5" s="31"/>
      <c r="E5" s="31"/>
      <c r="F5" s="31"/>
      <c r="G5" s="31"/>
      <c r="H5" s="31"/>
      <c r="I5" s="31"/>
      <c r="J5" s="31"/>
      <c r="K5" s="31"/>
      <c r="L5" s="31"/>
      <c r="M5" s="31"/>
      <c r="N5" s="31"/>
      <c r="O5" s="31"/>
      <c r="P5" s="31"/>
      <c r="Q5" s="31"/>
      <c r="R5" s="31"/>
      <c r="S5" s="31"/>
      <c r="T5" s="31"/>
      <c r="U5" s="31"/>
      <c r="V5" s="31"/>
      <c r="W5" s="31"/>
      <c r="X5" s="31"/>
      <c r="Y5" s="31"/>
      <c r="Z5" s="31"/>
      <c r="AA5" s="31"/>
      <c r="AB5" s="31"/>
      <c r="AC5" s="1"/>
      <c r="AD5" s="22"/>
    </row>
    <row r="6" spans="1:30" ht="37.5" customHeight="1" x14ac:dyDescent="0.35">
      <c r="A6" s="1"/>
      <c r="B6" s="1"/>
      <c r="C6" s="31"/>
      <c r="D6" s="31"/>
      <c r="E6" s="31"/>
      <c r="F6" s="31"/>
      <c r="G6" s="31"/>
      <c r="H6" s="31"/>
      <c r="I6" s="31"/>
      <c r="J6" s="31"/>
      <c r="K6" s="31"/>
      <c r="L6" s="31"/>
      <c r="M6" s="31"/>
      <c r="N6" s="31"/>
      <c r="O6" s="31"/>
      <c r="P6" s="31"/>
      <c r="Q6" s="31"/>
      <c r="R6" s="31"/>
      <c r="S6" s="31"/>
      <c r="T6" s="31"/>
      <c r="U6" s="31"/>
      <c r="V6" s="31"/>
      <c r="W6" s="31"/>
      <c r="X6" s="31"/>
      <c r="Y6" s="31"/>
      <c r="Z6" s="31"/>
      <c r="AA6" s="31"/>
      <c r="AB6" s="31"/>
      <c r="AC6" s="1"/>
      <c r="AD6" s="22"/>
    </row>
    <row r="7" spans="1:30" ht="37.5" customHeight="1" x14ac:dyDescent="0.35">
      <c r="A7" s="1"/>
      <c r="B7" s="1"/>
      <c r="C7" s="31"/>
      <c r="D7" s="31"/>
      <c r="E7" s="31"/>
      <c r="F7" s="31"/>
      <c r="G7" s="31"/>
      <c r="H7" s="31"/>
      <c r="I7" s="31"/>
      <c r="J7" s="31"/>
      <c r="K7" s="31"/>
      <c r="L7" s="31"/>
      <c r="M7" s="31"/>
      <c r="N7" s="31"/>
      <c r="O7" s="31"/>
      <c r="P7" s="31"/>
      <c r="Q7" s="31"/>
      <c r="R7" s="31"/>
      <c r="S7" s="31"/>
      <c r="T7" s="31"/>
      <c r="U7" s="31"/>
      <c r="V7" s="31"/>
      <c r="W7" s="31"/>
      <c r="X7" s="31"/>
      <c r="Y7" s="31"/>
      <c r="Z7" s="31"/>
      <c r="AA7" s="31"/>
      <c r="AB7" s="31"/>
      <c r="AC7" s="1"/>
      <c r="AD7" s="22"/>
    </row>
    <row r="8" spans="1:30" ht="37.5" customHeight="1" x14ac:dyDescent="0.35">
      <c r="A8" s="1"/>
      <c r="B8" s="1"/>
      <c r="C8" s="31"/>
      <c r="D8" s="31"/>
      <c r="E8" s="31"/>
      <c r="F8" s="31"/>
      <c r="G8" s="31"/>
      <c r="H8" s="31"/>
      <c r="I8" s="31"/>
      <c r="J8" s="31"/>
      <c r="K8" s="31"/>
      <c r="L8" s="31"/>
      <c r="M8" s="31"/>
      <c r="N8" s="31"/>
      <c r="O8" s="31"/>
      <c r="P8" s="31"/>
      <c r="Q8" s="31"/>
      <c r="R8" s="31"/>
      <c r="S8" s="31"/>
      <c r="T8" s="31"/>
      <c r="U8" s="31"/>
      <c r="V8" s="31"/>
      <c r="W8" s="31"/>
      <c r="X8" s="31"/>
      <c r="Y8" s="31"/>
      <c r="Z8" s="31"/>
      <c r="AA8" s="31"/>
      <c r="AB8" s="31"/>
      <c r="AC8" s="1"/>
      <c r="AD8" s="22"/>
    </row>
    <row r="9" spans="1:30" ht="37.5" customHeight="1" x14ac:dyDescent="0.35">
      <c r="A9" s="1"/>
      <c r="B9" s="1"/>
      <c r="C9" s="31"/>
      <c r="D9" s="31"/>
      <c r="E9" s="31"/>
      <c r="F9" s="31"/>
      <c r="G9" s="31"/>
      <c r="H9" s="31"/>
      <c r="I9" s="31"/>
      <c r="J9" s="31"/>
      <c r="K9" s="31"/>
      <c r="L9" s="31"/>
      <c r="M9" s="31"/>
      <c r="N9" s="31"/>
      <c r="O9" s="31"/>
      <c r="P9" s="31"/>
      <c r="Q9" s="31"/>
      <c r="R9" s="31"/>
      <c r="S9" s="31"/>
      <c r="T9" s="31"/>
      <c r="U9" s="31"/>
      <c r="V9" s="31"/>
      <c r="W9" s="31"/>
      <c r="X9" s="31"/>
      <c r="Y9" s="31"/>
      <c r="Z9" s="31"/>
      <c r="AA9" s="31"/>
      <c r="AB9" s="31"/>
      <c r="AC9" s="1"/>
      <c r="AD9" s="22"/>
    </row>
    <row r="10" spans="1:30" ht="37.5" customHeight="1" x14ac:dyDescent="0.35">
      <c r="A10" s="1"/>
      <c r="B10" s="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1"/>
      <c r="AD10" s="22"/>
    </row>
    <row r="11" spans="1:30" ht="37.5" customHeight="1" x14ac:dyDescent="0.35">
      <c r="A11" s="1"/>
      <c r="B11" s="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1"/>
      <c r="AD11" s="22"/>
    </row>
    <row r="12" spans="1:30" ht="37.5" customHeight="1" x14ac:dyDescent="0.35">
      <c r="A12" s="1"/>
      <c r="B12" s="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1"/>
      <c r="AD12" s="22"/>
    </row>
    <row r="13" spans="1:30" ht="37.5" customHeight="1" x14ac:dyDescent="0.35">
      <c r="A13" s="1"/>
      <c r="B13" s="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1"/>
      <c r="AD13" s="22"/>
    </row>
    <row r="14" spans="1:30" ht="37.5" customHeight="1" x14ac:dyDescent="0.35">
      <c r="A14" s="1"/>
      <c r="B14" s="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1"/>
      <c r="AD14" s="22"/>
    </row>
    <row r="15" spans="1:30" ht="37.5" customHeight="1" x14ac:dyDescent="0.35">
      <c r="A15" s="1"/>
      <c r="B15" s="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1"/>
      <c r="AD15" s="22"/>
    </row>
    <row r="16" spans="1:30" ht="37.5" customHeight="1" x14ac:dyDescent="0.35">
      <c r="A16" s="1"/>
      <c r="B16" s="1"/>
      <c r="C16" s="31"/>
      <c r="D16" s="383"/>
      <c r="E16" s="385" t="s">
        <v>591</v>
      </c>
      <c r="F16" s="383">
        <v>-1</v>
      </c>
      <c r="G16" s="384">
        <v>0</v>
      </c>
      <c r="H16" s="384"/>
      <c r="I16" s="384"/>
      <c r="J16" s="384"/>
      <c r="K16" s="384">
        <v>1</v>
      </c>
      <c r="L16" s="383">
        <v>1.2</v>
      </c>
      <c r="M16" s="384"/>
      <c r="N16" s="384"/>
      <c r="O16" s="384">
        <v>2</v>
      </c>
      <c r="P16" s="383">
        <v>2.2000000000000002</v>
      </c>
      <c r="Q16" s="384"/>
      <c r="R16" s="384"/>
      <c r="S16" s="384">
        <v>3</v>
      </c>
      <c r="T16" s="384"/>
      <c r="U16" s="384"/>
      <c r="V16" s="384"/>
      <c r="W16" s="384">
        <v>4</v>
      </c>
      <c r="X16" s="31">
        <v>5</v>
      </c>
      <c r="Y16" s="31"/>
      <c r="Z16" s="31"/>
      <c r="AA16" s="31"/>
      <c r="AB16" s="31"/>
      <c r="AC16" s="1"/>
      <c r="AD16" s="22"/>
    </row>
    <row r="17" spans="1:30" ht="37.5" customHeight="1" x14ac:dyDescent="0.35">
      <c r="A17" s="1"/>
      <c r="B17" s="1"/>
      <c r="C17" s="31"/>
      <c r="D17" s="267"/>
      <c r="E17" s="292" t="s">
        <v>528</v>
      </c>
      <c r="F17" s="269">
        <v>250</v>
      </c>
      <c r="G17" s="290">
        <v>225</v>
      </c>
      <c r="H17" s="290"/>
      <c r="I17" s="290"/>
      <c r="J17" s="290"/>
      <c r="K17" s="290">
        <v>200</v>
      </c>
      <c r="L17" s="290">
        <v>190</v>
      </c>
      <c r="M17" s="290"/>
      <c r="N17" s="290"/>
      <c r="O17" s="290">
        <v>175</v>
      </c>
      <c r="P17" s="290">
        <v>125</v>
      </c>
      <c r="Q17" s="290"/>
      <c r="R17" s="290"/>
      <c r="S17" s="290">
        <v>125</v>
      </c>
      <c r="T17" s="290"/>
      <c r="U17" s="290"/>
      <c r="V17" s="290"/>
      <c r="W17" s="291">
        <v>150</v>
      </c>
      <c r="X17" s="31">
        <v>0</v>
      </c>
      <c r="Y17" s="31"/>
      <c r="Z17" s="31"/>
      <c r="AA17" s="31"/>
      <c r="AB17" s="31"/>
      <c r="AC17" s="1"/>
      <c r="AD17" s="22"/>
    </row>
    <row r="18" spans="1:30" ht="37.5" customHeight="1" x14ac:dyDescent="0.35">
      <c r="A18" s="1"/>
      <c r="B18" s="1"/>
      <c r="C18" s="1"/>
      <c r="D18" s="268"/>
      <c r="E18" s="293" t="s">
        <v>529</v>
      </c>
      <c r="F18" s="269">
        <v>250</v>
      </c>
      <c r="G18" s="290">
        <v>75</v>
      </c>
      <c r="H18" s="290"/>
      <c r="I18" s="290"/>
      <c r="J18" s="290"/>
      <c r="K18" s="290">
        <v>110</v>
      </c>
      <c r="L18" s="290">
        <v>150</v>
      </c>
      <c r="M18" s="290"/>
      <c r="N18" s="290"/>
      <c r="O18" s="290">
        <v>150</v>
      </c>
      <c r="P18" s="290">
        <v>200</v>
      </c>
      <c r="Q18" s="290"/>
      <c r="R18" s="290"/>
      <c r="S18" s="290">
        <v>200</v>
      </c>
      <c r="T18" s="290"/>
      <c r="U18" s="290"/>
      <c r="V18" s="290"/>
      <c r="W18" s="291">
        <v>175</v>
      </c>
      <c r="X18" s="31">
        <v>0</v>
      </c>
      <c r="Y18" s="1"/>
      <c r="Z18" s="1"/>
      <c r="AA18" s="1"/>
      <c r="AB18" s="1"/>
      <c r="AC18" s="1"/>
      <c r="AD18" s="22"/>
    </row>
    <row r="19" spans="1:30" ht="37.5" customHeight="1" x14ac:dyDescent="0.35">
      <c r="A19" s="1"/>
      <c r="B19" s="1"/>
      <c r="C19" s="1"/>
      <c r="D19" s="268"/>
      <c r="E19" s="294" t="s">
        <v>530</v>
      </c>
      <c r="F19" s="269">
        <v>250</v>
      </c>
      <c r="G19" s="290">
        <v>175</v>
      </c>
      <c r="H19" s="290"/>
      <c r="I19" s="290"/>
      <c r="J19" s="290"/>
      <c r="K19" s="290">
        <v>175</v>
      </c>
      <c r="L19" s="290">
        <v>80</v>
      </c>
      <c r="M19" s="290"/>
      <c r="N19" s="290"/>
      <c r="O19" s="290">
        <v>100</v>
      </c>
      <c r="P19" s="290">
        <v>50</v>
      </c>
      <c r="Q19" s="290"/>
      <c r="R19" s="290"/>
      <c r="S19" s="290">
        <v>50</v>
      </c>
      <c r="T19" s="290"/>
      <c r="U19" s="290"/>
      <c r="V19" s="290"/>
      <c r="W19" s="291">
        <v>50</v>
      </c>
      <c r="X19" s="31">
        <v>0</v>
      </c>
      <c r="Y19" s="1"/>
      <c r="Z19" s="1"/>
      <c r="AA19" s="1"/>
      <c r="AB19" s="1"/>
      <c r="AC19" s="1"/>
      <c r="AD19" s="22"/>
    </row>
    <row r="20" spans="1:30" ht="37.5" customHeight="1" x14ac:dyDescent="0.35">
      <c r="A20" s="1"/>
      <c r="B20" s="388" t="s">
        <v>395</v>
      </c>
      <c r="C20" s="1"/>
      <c r="D20" s="1"/>
      <c r="E20" s="1"/>
      <c r="F20" s="1"/>
      <c r="G20" s="266"/>
      <c r="H20" s="266"/>
      <c r="I20" s="266"/>
      <c r="J20" s="266"/>
      <c r="K20" s="266"/>
      <c r="L20" s="266"/>
      <c r="M20" s="266"/>
      <c r="N20" s="266"/>
      <c r="O20" s="266"/>
      <c r="P20" s="266"/>
      <c r="Q20" s="266"/>
      <c r="R20" s="266"/>
      <c r="S20" s="266"/>
      <c r="T20" s="266"/>
      <c r="U20" s="266"/>
      <c r="V20" s="266"/>
      <c r="W20" s="266"/>
      <c r="X20" s="266"/>
      <c r="Y20" s="1"/>
      <c r="Z20" s="1"/>
      <c r="AA20" s="121"/>
      <c r="AB20" s="1"/>
      <c r="AC20" s="1"/>
      <c r="AD20" s="22"/>
    </row>
    <row r="21" spans="1:30" ht="9" customHeight="1" x14ac:dyDescent="0.3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row>
    <row r="22" spans="1:30" ht="37.5" customHeight="1" x14ac:dyDescent="0.35"/>
    <row r="23" spans="1:30" ht="37.5" customHeight="1" x14ac:dyDescent="0.35"/>
    <row r="24" spans="1:30" ht="37.5" customHeight="1" x14ac:dyDescent="0.35"/>
    <row r="25" spans="1:30" ht="37.5" customHeight="1" x14ac:dyDescent="0.35"/>
    <row r="26" spans="1:30" ht="37.5" customHeight="1" x14ac:dyDescent="0.35"/>
    <row r="27" spans="1:30" ht="37.5" customHeight="1" x14ac:dyDescent="0.35"/>
    <row r="28" spans="1:30" ht="37.5" customHeight="1" x14ac:dyDescent="0.35"/>
    <row r="29" spans="1:30" ht="37.5" customHeight="1" x14ac:dyDescent="0.35"/>
    <row r="30" spans="1:30" ht="37.5" customHeight="1" x14ac:dyDescent="0.35"/>
    <row r="31" spans="1:30" ht="37.5" customHeight="1" x14ac:dyDescent="0.35"/>
    <row r="32" spans="1:30" ht="37.5" customHeight="1" x14ac:dyDescent="0.35"/>
    <row r="33" ht="37.5" customHeight="1" x14ac:dyDescent="0.35"/>
    <row r="34" ht="37.5" customHeight="1" x14ac:dyDescent="0.35"/>
    <row r="35" ht="37.5" customHeight="1" x14ac:dyDescent="0.35"/>
    <row r="36" ht="37.5" customHeight="1" x14ac:dyDescent="0.35"/>
    <row r="37" ht="37.5" customHeight="1" x14ac:dyDescent="0.35"/>
    <row r="38" ht="37.5" customHeight="1" x14ac:dyDescent="0.35"/>
    <row r="39" ht="37.5" customHeight="1" x14ac:dyDescent="0.35"/>
  </sheetData>
  <pageMargins left="0.7" right="0.7" top="0.75" bottom="0.75" header="0.3" footer="0.3"/>
  <pageSetup paperSize="8" scale="92"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tint="-0.749992370372631"/>
    <pageSetUpPr fitToPage="1"/>
  </sheetPr>
  <dimension ref="A1:Y111"/>
  <sheetViews>
    <sheetView zoomScale="80" zoomScaleNormal="80" workbookViewId="0">
      <selection activeCell="F4" sqref="F4"/>
    </sheetView>
  </sheetViews>
  <sheetFormatPr defaultColWidth="8.81640625" defaultRowHeight="14.5" x14ac:dyDescent="0.35"/>
  <cols>
    <col min="1" max="1" width="6" customWidth="1"/>
    <col min="2" max="2" width="35.453125" customWidth="1"/>
    <col min="3" max="3" width="2.81640625" customWidth="1"/>
    <col min="4" max="4" width="20.1796875" customWidth="1"/>
    <col min="5" max="5" width="2.81640625" customWidth="1"/>
    <col min="6" max="6" width="51.26953125" bestFit="1" customWidth="1"/>
    <col min="7" max="7" width="2.81640625" customWidth="1"/>
    <col min="9" max="12" width="9.1796875" customWidth="1"/>
    <col min="13" max="13" width="2.81640625" customWidth="1"/>
    <col min="14" max="14" width="13.1796875" customWidth="1"/>
    <col min="15" max="15" width="4.7265625" customWidth="1"/>
    <col min="18" max="18" width="1.453125" customWidth="1"/>
  </cols>
  <sheetData>
    <row r="1" spans="1:25" ht="16" customHeight="1" x14ac:dyDescent="0.35">
      <c r="A1" s="2"/>
      <c r="B1" s="2"/>
      <c r="C1" s="2"/>
      <c r="D1" s="2"/>
      <c r="E1" s="2"/>
      <c r="F1" s="2"/>
      <c r="G1" s="4"/>
      <c r="H1" s="2"/>
      <c r="I1" s="2"/>
      <c r="J1" s="2"/>
      <c r="K1" s="2"/>
      <c r="L1" s="2"/>
      <c r="M1" s="2"/>
      <c r="N1" s="2"/>
      <c r="O1" s="2"/>
      <c r="P1" s="2"/>
      <c r="Q1" s="2"/>
      <c r="R1" s="22"/>
      <c r="S1" s="3"/>
      <c r="T1" s="3"/>
      <c r="U1" s="3"/>
      <c r="V1" s="3"/>
    </row>
    <row r="2" spans="1:25" s="3" customFormat="1" ht="39.5" x14ac:dyDescent="0.85">
      <c r="A2" s="2"/>
      <c r="B2" s="104" t="s">
        <v>544</v>
      </c>
      <c r="C2" s="2"/>
      <c r="D2" s="2"/>
      <c r="E2" s="2"/>
      <c r="F2" s="2"/>
      <c r="G2" s="4"/>
      <c r="H2" s="2"/>
      <c r="I2" s="2"/>
      <c r="J2" s="2"/>
      <c r="K2" s="2"/>
      <c r="L2" s="2"/>
      <c r="M2" s="2"/>
      <c r="N2" s="2"/>
      <c r="O2" s="2"/>
      <c r="P2" s="2"/>
      <c r="Q2" s="2"/>
      <c r="R2" s="22"/>
    </row>
    <row r="3" spans="1:25" s="3" customFormat="1" ht="29.5" x14ac:dyDescent="0.55000000000000004">
      <c r="A3" s="2"/>
      <c r="B3" s="104"/>
      <c r="C3" s="2"/>
      <c r="D3" s="2"/>
      <c r="E3" s="2"/>
      <c r="F3" s="2"/>
      <c r="G3" s="4"/>
      <c r="H3" s="2"/>
      <c r="I3" s="2"/>
      <c r="J3" s="2"/>
      <c r="K3" s="2"/>
      <c r="L3" s="2"/>
      <c r="M3" s="2"/>
      <c r="N3" s="2"/>
      <c r="O3" s="2"/>
      <c r="P3" s="2"/>
      <c r="Q3" s="2"/>
      <c r="R3" s="22"/>
    </row>
    <row r="4" spans="1:25" ht="66.650000000000006" customHeight="1" x14ac:dyDescent="0.35">
      <c r="A4" s="2"/>
      <c r="B4" s="1"/>
      <c r="C4" s="1"/>
      <c r="D4" s="1"/>
      <c r="E4" s="1"/>
      <c r="F4" s="1"/>
      <c r="G4" s="1"/>
      <c r="H4" s="1"/>
      <c r="I4" s="1"/>
      <c r="J4" s="1"/>
      <c r="K4" s="1"/>
      <c r="L4" s="1"/>
      <c r="M4" s="1"/>
      <c r="N4" s="347" t="s">
        <v>421</v>
      </c>
      <c r="O4" s="136"/>
      <c r="P4" s="1"/>
      <c r="Q4" s="1"/>
      <c r="R4" s="22"/>
      <c r="U4" s="3"/>
      <c r="V4" s="3"/>
      <c r="W4" s="3"/>
      <c r="X4" s="3"/>
      <c r="Y4" s="3"/>
    </row>
    <row r="5" spans="1:25" ht="15" customHeight="1" x14ac:dyDescent="0.35">
      <c r="A5" s="2"/>
      <c r="B5" s="1"/>
      <c r="C5" s="1"/>
      <c r="D5" s="1"/>
      <c r="E5" s="1"/>
      <c r="F5" s="1"/>
      <c r="G5" s="1"/>
      <c r="H5" s="1"/>
      <c r="I5" s="1"/>
      <c r="J5" s="1"/>
      <c r="K5" s="1"/>
      <c r="L5" s="1"/>
      <c r="M5" s="1"/>
      <c r="N5" s="137"/>
      <c r="O5" s="136"/>
      <c r="P5" s="1"/>
      <c r="Q5" s="1"/>
      <c r="R5" s="22"/>
      <c r="U5" s="3"/>
      <c r="V5" s="3"/>
      <c r="W5" s="3"/>
      <c r="X5" s="3"/>
      <c r="Y5" s="3"/>
    </row>
    <row r="6" spans="1:25" ht="15" customHeight="1" x14ac:dyDescent="0.35">
      <c r="A6" s="2"/>
      <c r="B6" s="1"/>
      <c r="C6" s="1"/>
      <c r="D6" s="1"/>
      <c r="E6" s="1"/>
      <c r="F6" s="1"/>
      <c r="G6" s="1"/>
      <c r="H6" s="395"/>
      <c r="I6" s="395"/>
      <c r="J6" s="395"/>
      <c r="K6" s="395"/>
      <c r="L6" s="395"/>
      <c r="M6" s="1"/>
      <c r="N6" s="137"/>
      <c r="O6" s="136"/>
      <c r="P6" s="1"/>
      <c r="Q6" s="1"/>
      <c r="R6" s="22"/>
      <c r="U6" s="3"/>
      <c r="V6" s="3"/>
      <c r="W6" s="3"/>
      <c r="X6" s="3"/>
      <c r="Y6" s="3"/>
    </row>
    <row r="7" spans="1:25" ht="11.15" customHeight="1" x14ac:dyDescent="0.35">
      <c r="A7" s="2"/>
      <c r="B7" s="1"/>
      <c r="C7" s="25"/>
      <c r="D7" s="25"/>
      <c r="E7" s="25"/>
      <c r="F7" s="1"/>
      <c r="G7" s="1"/>
      <c r="H7" s="1"/>
      <c r="I7" s="1"/>
      <c r="J7" s="1"/>
      <c r="K7" s="1"/>
      <c r="L7" s="1"/>
      <c r="M7" s="1"/>
      <c r="N7" s="136"/>
      <c r="O7" s="136"/>
      <c r="P7" s="1"/>
      <c r="Q7" s="1"/>
      <c r="R7" s="22"/>
    </row>
    <row r="8" spans="1:25" ht="41.25" customHeight="1" x14ac:dyDescent="0.35">
      <c r="A8" s="2"/>
      <c r="B8" s="135" t="s">
        <v>122</v>
      </c>
      <c r="C8" s="47"/>
      <c r="D8" s="111" t="s">
        <v>119</v>
      </c>
      <c r="E8" s="47"/>
      <c r="F8" s="111" t="s">
        <v>104</v>
      </c>
      <c r="G8" s="112"/>
      <c r="H8" s="391" t="s">
        <v>426</v>
      </c>
      <c r="I8" s="392"/>
      <c r="J8" s="392"/>
      <c r="K8" s="392"/>
      <c r="L8" s="393"/>
      <c r="M8" s="1"/>
      <c r="O8" s="136"/>
      <c r="P8" s="1"/>
      <c r="Q8" s="1"/>
      <c r="R8" s="22"/>
    </row>
    <row r="9" spans="1:25" ht="15" customHeight="1" x14ac:dyDescent="0.35">
      <c r="A9" s="2"/>
      <c r="B9" s="1"/>
      <c r="C9" s="1"/>
      <c r="D9" s="1"/>
      <c r="E9" s="1"/>
      <c r="G9" s="1"/>
      <c r="H9" s="394"/>
      <c r="I9" s="394"/>
      <c r="J9" s="394"/>
      <c r="K9" s="394"/>
      <c r="L9" s="394"/>
      <c r="M9" s="1"/>
      <c r="N9" s="1"/>
      <c r="O9" s="1"/>
      <c r="P9" s="1"/>
      <c r="Q9" s="1"/>
      <c r="R9" s="22"/>
    </row>
    <row r="10" spans="1:25" ht="40" customHeight="1" x14ac:dyDescent="0.35">
      <c r="A10" s="2"/>
      <c r="B10" s="1"/>
      <c r="C10" s="25"/>
      <c r="D10" s="113" t="s">
        <v>91</v>
      </c>
      <c r="E10" s="25"/>
      <c r="F10" s="29" t="s">
        <v>475</v>
      </c>
      <c r="G10" s="1"/>
      <c r="H10" s="32">
        <v>3</v>
      </c>
      <c r="I10" s="33"/>
      <c r="J10" s="33"/>
      <c r="K10" s="33"/>
      <c r="L10" s="32">
        <v>3</v>
      </c>
      <c r="M10" s="1"/>
      <c r="N10" s="31"/>
      <c r="O10" s="1"/>
      <c r="P10" s="1"/>
      <c r="Q10" s="1"/>
      <c r="R10" s="22"/>
    </row>
    <row r="11" spans="1:25" ht="40" customHeight="1" x14ac:dyDescent="0.35">
      <c r="A11" s="2"/>
      <c r="B11" s="1"/>
      <c r="C11" s="25"/>
      <c r="D11" s="113" t="s">
        <v>89</v>
      </c>
      <c r="E11" s="25"/>
      <c r="F11" s="29" t="s">
        <v>102</v>
      </c>
      <c r="G11" s="1"/>
      <c r="H11" s="33"/>
      <c r="I11" s="32">
        <v>4</v>
      </c>
      <c r="J11" s="33"/>
      <c r="K11" s="33"/>
      <c r="L11" s="33"/>
      <c r="M11" s="1"/>
      <c r="N11" s="1"/>
      <c r="O11" s="1"/>
      <c r="P11" s="1"/>
      <c r="Q11" s="1"/>
      <c r="R11" s="22"/>
    </row>
    <row r="12" spans="1:25" ht="40" customHeight="1" x14ac:dyDescent="0.35">
      <c r="A12" s="2"/>
      <c r="B12" s="1"/>
      <c r="C12" s="25"/>
      <c r="D12" s="113" t="s">
        <v>97</v>
      </c>
      <c r="E12" s="25"/>
      <c r="F12" s="29" t="s">
        <v>105</v>
      </c>
      <c r="G12" s="1"/>
      <c r="H12" s="33"/>
      <c r="I12" s="33"/>
      <c r="J12" s="32">
        <v>5</v>
      </c>
      <c r="K12" s="33"/>
      <c r="L12" s="33"/>
      <c r="M12" s="1"/>
      <c r="N12" s="1"/>
      <c r="O12" s="1"/>
      <c r="P12" s="1"/>
      <c r="Q12" s="1"/>
      <c r="R12" s="22"/>
    </row>
    <row r="13" spans="1:25" ht="40" customHeight="1" x14ac:dyDescent="0.35">
      <c r="A13" s="2"/>
      <c r="B13" s="1"/>
      <c r="C13" s="25"/>
      <c r="D13" s="113" t="s">
        <v>90</v>
      </c>
      <c r="E13" s="25"/>
      <c r="F13" s="29" t="s">
        <v>98</v>
      </c>
      <c r="G13" s="1"/>
      <c r="H13" s="33"/>
      <c r="I13" s="33"/>
      <c r="J13" s="33"/>
      <c r="K13" s="32">
        <v>4</v>
      </c>
      <c r="L13" s="33"/>
      <c r="M13" s="1"/>
      <c r="N13" s="1"/>
      <c r="O13" s="1"/>
      <c r="P13" s="1"/>
      <c r="Q13" s="1"/>
      <c r="R13" s="22"/>
    </row>
    <row r="14" spans="1:25" ht="40" customHeight="1" x14ac:dyDescent="0.35">
      <c r="A14" s="2"/>
      <c r="B14" s="1"/>
      <c r="C14" s="25"/>
      <c r="D14" s="117" t="s">
        <v>96</v>
      </c>
      <c r="E14" s="25"/>
      <c r="F14" s="118" t="s">
        <v>106</v>
      </c>
      <c r="G14" s="1"/>
      <c r="H14" s="119">
        <f>H10</f>
        <v>3</v>
      </c>
      <c r="I14" s="119">
        <f>I11</f>
        <v>4</v>
      </c>
      <c r="J14" s="119">
        <f>J12</f>
        <v>5</v>
      </c>
      <c r="K14" s="119">
        <f>K13</f>
        <v>4</v>
      </c>
      <c r="L14" s="119">
        <f>L10</f>
        <v>3</v>
      </c>
      <c r="M14" s="1"/>
      <c r="N14" s="119">
        <f>SUM(H14:L14)</f>
        <v>19</v>
      </c>
      <c r="O14" s="30" t="s">
        <v>120</v>
      </c>
      <c r="P14" s="1"/>
      <c r="Q14" s="1"/>
      <c r="R14" s="22"/>
    </row>
    <row r="15" spans="1:25" ht="15" customHeight="1" x14ac:dyDescent="0.35">
      <c r="A15" s="2"/>
      <c r="B15" s="25"/>
      <c r="C15" s="25"/>
      <c r="D15" s="25"/>
      <c r="E15" s="25"/>
      <c r="F15" s="25"/>
      <c r="G15" s="25"/>
      <c r="H15" s="25"/>
      <c r="I15" s="25"/>
      <c r="J15" s="25"/>
      <c r="K15" s="25"/>
      <c r="L15" s="25"/>
      <c r="M15" s="25"/>
      <c r="O15" s="1"/>
      <c r="P15" s="1"/>
      <c r="Q15" s="1"/>
      <c r="R15" s="22"/>
    </row>
    <row r="16" spans="1:25" ht="40" customHeight="1" x14ac:dyDescent="0.35">
      <c r="A16" s="2"/>
      <c r="B16" s="1"/>
      <c r="C16" s="25"/>
      <c r="D16" s="113" t="s">
        <v>92</v>
      </c>
      <c r="E16" s="25"/>
      <c r="F16" s="29" t="s">
        <v>103</v>
      </c>
      <c r="G16" s="1"/>
      <c r="H16" s="32">
        <v>4</v>
      </c>
      <c r="I16" s="32">
        <v>4</v>
      </c>
      <c r="J16" s="32">
        <v>4</v>
      </c>
      <c r="K16" s="32">
        <v>4</v>
      </c>
      <c r="L16" s="32">
        <v>4</v>
      </c>
      <c r="M16" s="1"/>
      <c r="N16" s="1"/>
      <c r="O16" s="1"/>
      <c r="P16" s="1"/>
      <c r="Q16" s="1"/>
      <c r="R16" s="22"/>
    </row>
    <row r="17" spans="1:18" ht="40" customHeight="1" x14ac:dyDescent="0.35">
      <c r="A17" s="2"/>
      <c r="B17" s="1"/>
      <c r="C17" s="25"/>
      <c r="D17" s="113" t="s">
        <v>93</v>
      </c>
      <c r="E17" s="25"/>
      <c r="F17" s="29" t="s">
        <v>100</v>
      </c>
      <c r="G17" s="1"/>
      <c r="H17" s="32">
        <v>4</v>
      </c>
      <c r="I17" s="32">
        <v>3</v>
      </c>
      <c r="J17" s="32">
        <v>3</v>
      </c>
      <c r="K17" s="32">
        <v>4</v>
      </c>
      <c r="L17" s="32">
        <v>4</v>
      </c>
      <c r="M17" s="1"/>
      <c r="N17" s="1"/>
      <c r="O17" s="1"/>
      <c r="P17" s="1"/>
      <c r="Q17" s="1"/>
      <c r="R17" s="22"/>
    </row>
    <row r="18" spans="1:18" ht="40" customHeight="1" x14ac:dyDescent="0.35">
      <c r="A18" s="2"/>
      <c r="B18" s="1"/>
      <c r="C18" s="25"/>
      <c r="D18" s="113" t="s">
        <v>94</v>
      </c>
      <c r="E18" s="25"/>
      <c r="F18" s="29" t="s">
        <v>101</v>
      </c>
      <c r="G18" s="1"/>
      <c r="H18" s="32">
        <v>4</v>
      </c>
      <c r="I18" s="32">
        <v>3</v>
      </c>
      <c r="J18" s="32">
        <v>4</v>
      </c>
      <c r="K18" s="32">
        <v>3</v>
      </c>
      <c r="L18" s="32">
        <v>3</v>
      </c>
      <c r="M18" s="1"/>
      <c r="N18" s="1"/>
      <c r="O18" s="1"/>
      <c r="P18" s="1"/>
      <c r="Q18" s="1"/>
      <c r="R18" s="22"/>
    </row>
    <row r="19" spans="1:18" ht="40" customHeight="1" x14ac:dyDescent="0.35">
      <c r="A19" s="2"/>
      <c r="B19" s="1"/>
      <c r="C19" s="25"/>
      <c r="D19" s="113" t="s">
        <v>95</v>
      </c>
      <c r="E19" s="25"/>
      <c r="F19" s="29" t="s">
        <v>99</v>
      </c>
      <c r="G19" s="1"/>
      <c r="H19" s="32">
        <v>5</v>
      </c>
      <c r="I19" s="32">
        <v>4</v>
      </c>
      <c r="J19" s="32">
        <v>2</v>
      </c>
      <c r="K19" s="32">
        <v>2</v>
      </c>
      <c r="L19" s="32">
        <v>1</v>
      </c>
      <c r="M19" s="1"/>
      <c r="N19" s="1"/>
      <c r="O19" s="1"/>
      <c r="P19" s="1"/>
      <c r="Q19" s="1"/>
      <c r="R19" s="22"/>
    </row>
    <row r="20" spans="1:18" ht="40" customHeight="1" x14ac:dyDescent="0.35">
      <c r="A20" s="2"/>
      <c r="B20" s="1"/>
      <c r="C20" s="25"/>
      <c r="D20" s="117" t="s">
        <v>118</v>
      </c>
      <c r="E20" s="25"/>
      <c r="F20" s="118" t="s">
        <v>424</v>
      </c>
      <c r="G20" s="1"/>
      <c r="H20" s="119">
        <f>SUM(H16:H19)</f>
        <v>17</v>
      </c>
      <c r="I20" s="119">
        <f t="shared" ref="I20:L20" si="0">SUM(I16:I19)</f>
        <v>14</v>
      </c>
      <c r="J20" s="119">
        <f t="shared" si="0"/>
        <v>13</v>
      </c>
      <c r="K20" s="119">
        <f t="shared" si="0"/>
        <v>13</v>
      </c>
      <c r="L20" s="119">
        <f t="shared" si="0"/>
        <v>12</v>
      </c>
      <c r="M20" s="1"/>
      <c r="N20" s="119">
        <f>SUM(H20:L20)</f>
        <v>69</v>
      </c>
      <c r="O20" s="30" t="s">
        <v>121</v>
      </c>
      <c r="P20" s="1"/>
      <c r="Q20" s="1"/>
      <c r="R20" s="22"/>
    </row>
    <row r="21" spans="1:18" ht="15" customHeight="1" x14ac:dyDescent="0.35">
      <c r="A21" s="2"/>
      <c r="B21" s="1"/>
      <c r="C21" s="1"/>
      <c r="D21" s="1"/>
      <c r="E21" s="1"/>
      <c r="F21" s="1"/>
      <c r="G21" s="1"/>
      <c r="H21" s="1"/>
      <c r="I21" s="1"/>
      <c r="J21" s="1"/>
      <c r="L21" s="1"/>
      <c r="M21" s="1"/>
      <c r="N21" s="1"/>
      <c r="O21" s="1"/>
      <c r="P21" s="1"/>
      <c r="Q21" s="1"/>
      <c r="R21" s="22"/>
    </row>
    <row r="22" spans="1:18" ht="91" customHeight="1" x14ac:dyDescent="0.35">
      <c r="A22" s="2"/>
      <c r="B22" s="1"/>
      <c r="C22" s="25"/>
      <c r="D22" s="25"/>
      <c r="E22" s="25"/>
      <c r="F22" s="1"/>
      <c r="G22" s="1"/>
      <c r="H22" s="125" t="s">
        <v>116</v>
      </c>
      <c r="I22" s="126" t="s">
        <v>113</v>
      </c>
      <c r="J22" s="127" t="s">
        <v>117</v>
      </c>
      <c r="K22" s="128" t="s">
        <v>115</v>
      </c>
      <c r="L22" s="129" t="s">
        <v>114</v>
      </c>
      <c r="M22" s="1"/>
      <c r="N22" s="295" t="s">
        <v>422</v>
      </c>
      <c r="O22" s="136"/>
      <c r="P22" s="1"/>
      <c r="Q22" s="1"/>
      <c r="R22" s="22"/>
    </row>
    <row r="23" spans="1:18" ht="43" customHeight="1" x14ac:dyDescent="0.35">
      <c r="A23" s="2"/>
      <c r="B23" s="1"/>
      <c r="C23" s="25"/>
      <c r="D23" s="25"/>
      <c r="E23" s="25"/>
      <c r="F23" s="1"/>
      <c r="G23" s="295"/>
      <c r="H23" s="295"/>
      <c r="I23" s="295"/>
      <c r="J23" s="295"/>
      <c r="K23" s="295"/>
      <c r="L23" s="295"/>
      <c r="M23" s="295"/>
      <c r="N23" s="295"/>
      <c r="O23" s="136"/>
      <c r="P23" s="1"/>
      <c r="Q23" s="1"/>
      <c r="R23" s="22"/>
    </row>
    <row r="24" spans="1:18" x14ac:dyDescent="0.35">
      <c r="A24" s="2"/>
      <c r="B24" s="1"/>
      <c r="C24" s="1"/>
      <c r="D24" s="1"/>
      <c r="E24" s="1"/>
      <c r="F24" s="1"/>
      <c r="G24" s="1"/>
      <c r="H24" s="1"/>
      <c r="I24" s="1"/>
      <c r="J24" s="14" t="s">
        <v>139</v>
      </c>
      <c r="K24" s="1"/>
      <c r="L24" s="1"/>
      <c r="M24" s="1"/>
      <c r="N24" s="6" t="s">
        <v>315</v>
      </c>
      <c r="O24" s="1"/>
      <c r="P24" s="1"/>
      <c r="Q24" s="1"/>
      <c r="R24" s="22"/>
    </row>
    <row r="25" spans="1:18" x14ac:dyDescent="0.35">
      <c r="A25" s="2"/>
      <c r="B25" s="1"/>
      <c r="C25" s="1"/>
      <c r="D25" s="1"/>
      <c r="E25" s="1"/>
      <c r="F25" s="1"/>
      <c r="G25" s="1"/>
      <c r="H25" s="1"/>
      <c r="I25" s="1"/>
      <c r="J25" s="1"/>
      <c r="K25" s="1"/>
      <c r="L25" s="1"/>
      <c r="M25" s="1"/>
      <c r="N25" s="1"/>
      <c r="O25" s="1"/>
      <c r="P25" s="1"/>
      <c r="Q25" s="1"/>
      <c r="R25" s="22"/>
    </row>
    <row r="26" spans="1:18" ht="40" customHeight="1" x14ac:dyDescent="0.35">
      <c r="A26" s="2"/>
      <c r="B26" s="1"/>
      <c r="C26" s="1"/>
      <c r="D26" s="1"/>
      <c r="E26" s="1"/>
      <c r="F26" s="1"/>
      <c r="G26" s="1"/>
      <c r="I26" s="51"/>
      <c r="J26" s="1"/>
      <c r="L26" s="1"/>
      <c r="M26" s="1"/>
      <c r="N26" s="50">
        <f>(N14+N20)</f>
        <v>88</v>
      </c>
      <c r="O26" s="30" t="s">
        <v>430</v>
      </c>
      <c r="P26" s="1"/>
      <c r="Q26" s="1"/>
      <c r="R26" s="22"/>
    </row>
    <row r="27" spans="1:18" x14ac:dyDescent="0.35">
      <c r="A27" s="2"/>
      <c r="B27" s="1"/>
      <c r="C27" s="1"/>
      <c r="D27" s="1"/>
      <c r="E27" s="1"/>
      <c r="F27" s="1"/>
      <c r="G27" s="1"/>
      <c r="H27" s="1"/>
      <c r="I27" s="1"/>
      <c r="J27" s="1"/>
      <c r="K27" s="1"/>
      <c r="L27" s="1"/>
      <c r="M27" s="1"/>
      <c r="N27" s="1"/>
      <c r="O27" s="1"/>
      <c r="P27" s="1"/>
      <c r="Q27" s="1"/>
      <c r="R27" s="22"/>
    </row>
    <row r="28" spans="1:18" x14ac:dyDescent="0.35">
      <c r="A28" s="2"/>
      <c r="B28" s="1"/>
      <c r="C28" s="1"/>
      <c r="D28" s="1"/>
      <c r="E28" s="1"/>
      <c r="F28" s="1"/>
      <c r="G28" s="1"/>
      <c r="H28" s="1"/>
      <c r="I28" s="1"/>
      <c r="J28" s="14"/>
      <c r="K28" s="1"/>
      <c r="L28" s="1"/>
      <c r="M28" s="1"/>
      <c r="N28" s="6" t="s">
        <v>425</v>
      </c>
      <c r="O28" s="1"/>
      <c r="P28" s="1"/>
      <c r="Q28" s="1"/>
      <c r="R28" s="22"/>
    </row>
    <row r="29" spans="1:18" x14ac:dyDescent="0.35">
      <c r="A29" s="2"/>
      <c r="B29" s="1"/>
      <c r="C29" s="1"/>
      <c r="D29" s="1"/>
      <c r="E29" s="1"/>
      <c r="F29" s="1"/>
      <c r="G29" s="1"/>
      <c r="H29" s="1"/>
      <c r="I29" s="1"/>
      <c r="J29" s="1"/>
      <c r="K29" s="1"/>
      <c r="L29" s="1"/>
      <c r="M29" s="1"/>
      <c r="N29" s="1"/>
      <c r="O29" s="1"/>
      <c r="P29" s="1"/>
      <c r="Q29" s="1"/>
      <c r="R29" s="22"/>
    </row>
    <row r="30" spans="1:18" x14ac:dyDescent="0.35">
      <c r="A30" s="2"/>
      <c r="B30" s="1"/>
      <c r="C30" s="1"/>
      <c r="D30" s="1"/>
      <c r="E30" s="1"/>
      <c r="F30" s="1"/>
      <c r="G30" s="1"/>
      <c r="H30" s="1"/>
      <c r="I30" s="1"/>
      <c r="J30" s="1"/>
      <c r="K30" s="1"/>
      <c r="L30" s="1"/>
      <c r="M30" s="105"/>
      <c r="N30" s="1"/>
      <c r="O30" s="1"/>
      <c r="P30" s="1"/>
      <c r="Q30" s="1"/>
      <c r="R30" s="22"/>
    </row>
    <row r="31" spans="1:18" x14ac:dyDescent="0.35">
      <c r="A31" s="2"/>
      <c r="B31" s="1"/>
      <c r="C31" s="1"/>
      <c r="D31" s="1"/>
      <c r="E31" s="1"/>
      <c r="F31" s="1"/>
      <c r="H31" s="1" t="s">
        <v>592</v>
      </c>
      <c r="I31" s="1"/>
      <c r="J31" s="1"/>
      <c r="K31" s="1"/>
      <c r="L31" s="52" t="s">
        <v>314</v>
      </c>
      <c r="M31" s="105"/>
      <c r="N31" s="1"/>
      <c r="O31" s="1"/>
      <c r="P31" s="1"/>
      <c r="Q31" s="1"/>
      <c r="R31" s="22"/>
    </row>
    <row r="32" spans="1:18" x14ac:dyDescent="0.35">
      <c r="A32" s="2"/>
      <c r="B32" s="1"/>
      <c r="C32" s="1"/>
      <c r="D32" s="1"/>
      <c r="E32" s="1"/>
      <c r="F32" s="1"/>
      <c r="G32" s="1"/>
      <c r="H32" s="1"/>
      <c r="I32" s="1"/>
      <c r="J32" s="1"/>
      <c r="K32" s="1"/>
      <c r="L32" s="1"/>
      <c r="M32" s="105"/>
      <c r="N32" s="1"/>
      <c r="O32" s="1"/>
      <c r="P32" s="26"/>
      <c r="Q32" s="1"/>
      <c r="R32" s="22"/>
    </row>
    <row r="33" spans="1:23" x14ac:dyDescent="0.35">
      <c r="A33" s="2"/>
      <c r="B33" s="1"/>
      <c r="C33" s="1"/>
      <c r="D33" s="1"/>
      <c r="E33" s="1"/>
      <c r="F33" s="1"/>
      <c r="G33" s="1"/>
      <c r="H33" s="1"/>
      <c r="I33" s="1"/>
      <c r="J33" s="1"/>
      <c r="K33" s="1"/>
      <c r="L33" s="1"/>
      <c r="M33" s="105"/>
      <c r="N33" s="1"/>
      <c r="O33" s="1"/>
      <c r="P33" s="1"/>
      <c r="Q33" s="1"/>
      <c r="R33" s="22"/>
    </row>
    <row r="34" spans="1:23" x14ac:dyDescent="0.35">
      <c r="A34" s="2"/>
      <c r="B34" s="1"/>
      <c r="C34" s="1"/>
      <c r="D34" s="1"/>
      <c r="E34" s="1"/>
      <c r="F34" s="1"/>
      <c r="H34" s="389">
        <v>0</v>
      </c>
      <c r="I34" s="1"/>
      <c r="J34" s="12" t="s">
        <v>140</v>
      </c>
      <c r="K34" s="1"/>
      <c r="L34" s="1">
        <v>125</v>
      </c>
      <c r="M34" s="105"/>
      <c r="N34" s="1"/>
      <c r="O34" s="1"/>
      <c r="P34" s="1"/>
      <c r="Q34" s="1"/>
      <c r="R34" s="22"/>
    </row>
    <row r="35" spans="1:23" x14ac:dyDescent="0.35">
      <c r="A35" s="2"/>
      <c r="B35" s="1"/>
      <c r="C35" s="1"/>
      <c r="D35" s="1"/>
      <c r="E35" s="1"/>
      <c r="F35" s="1"/>
      <c r="G35" s="1"/>
      <c r="H35" s="1"/>
      <c r="I35" s="1"/>
      <c r="J35" s="1"/>
      <c r="K35" s="1"/>
      <c r="L35" s="1"/>
      <c r="M35" s="105"/>
      <c r="N35" s="1"/>
      <c r="O35" s="1"/>
      <c r="P35" s="1"/>
      <c r="Q35" s="1"/>
      <c r="R35" s="22"/>
    </row>
    <row r="36" spans="1:23" ht="20.149999999999999" customHeight="1" x14ac:dyDescent="0.35">
      <c r="A36" s="2"/>
      <c r="B36" s="105" t="s">
        <v>395</v>
      </c>
      <c r="C36" s="105"/>
      <c r="D36" s="105"/>
      <c r="E36" s="105"/>
      <c r="F36" s="105"/>
      <c r="G36" s="105"/>
      <c r="H36" s="105"/>
      <c r="I36" s="105"/>
      <c r="J36" s="105"/>
      <c r="K36" s="105"/>
      <c r="L36" s="105"/>
      <c r="M36" s="105"/>
      <c r="N36" s="1"/>
      <c r="O36" s="1"/>
      <c r="Q36" s="1"/>
      <c r="R36" s="22"/>
    </row>
    <row r="37" spans="1:23" ht="9" customHeight="1" x14ac:dyDescent="0.35">
      <c r="A37" s="22"/>
      <c r="B37" s="22"/>
      <c r="C37" s="22"/>
      <c r="D37" s="22"/>
      <c r="E37" s="22"/>
      <c r="F37" s="22"/>
      <c r="G37" s="22"/>
      <c r="H37" s="22"/>
      <c r="I37" s="22"/>
      <c r="J37" s="22"/>
      <c r="K37" s="22"/>
      <c r="L37" s="22"/>
      <c r="M37" s="22"/>
      <c r="N37" s="22"/>
      <c r="O37" s="22"/>
      <c r="P37" s="22"/>
      <c r="Q37" s="22"/>
      <c r="R37" s="22"/>
    </row>
    <row r="38" spans="1:23" s="39" customFormat="1" x14ac:dyDescent="0.35">
      <c r="B38" s="40">
        <v>0</v>
      </c>
      <c r="S38"/>
      <c r="T38"/>
      <c r="U38"/>
      <c r="V38"/>
      <c r="W38"/>
    </row>
    <row r="39" spans="1:23" s="39" customFormat="1" x14ac:dyDescent="0.35">
      <c r="B39" s="40">
        <v>1</v>
      </c>
      <c r="S39"/>
      <c r="T39"/>
      <c r="U39"/>
      <c r="V39"/>
      <c r="W39"/>
    </row>
    <row r="40" spans="1:23" s="39" customFormat="1" x14ac:dyDescent="0.35">
      <c r="B40" s="40">
        <v>2</v>
      </c>
      <c r="S40"/>
      <c r="T40"/>
      <c r="U40"/>
      <c r="V40"/>
      <c r="W40"/>
    </row>
    <row r="41" spans="1:23" s="39" customFormat="1" x14ac:dyDescent="0.35">
      <c r="B41" s="40">
        <v>3</v>
      </c>
    </row>
    <row r="42" spans="1:23" s="39" customFormat="1" x14ac:dyDescent="0.35">
      <c r="B42" s="40">
        <v>4</v>
      </c>
    </row>
    <row r="43" spans="1:23" s="39" customFormat="1" x14ac:dyDescent="0.35">
      <c r="B43" s="40">
        <v>5</v>
      </c>
    </row>
    <row r="44" spans="1:23" s="39" customFormat="1" x14ac:dyDescent="0.35"/>
    <row r="45" spans="1:23" s="39" customFormat="1" x14ac:dyDescent="0.35">
      <c r="B45" s="40"/>
    </row>
    <row r="46" spans="1:23" s="39" customFormat="1" x14ac:dyDescent="0.35">
      <c r="B46" s="40"/>
    </row>
    <row r="47" spans="1:23" s="39" customFormat="1" x14ac:dyDescent="0.35">
      <c r="B47" s="40"/>
    </row>
    <row r="48" spans="1:23" s="39" customFormat="1" x14ac:dyDescent="0.35">
      <c r="B48" s="40"/>
    </row>
    <row r="49" spans="2:18" s="39" customFormat="1" x14ac:dyDescent="0.35">
      <c r="B49" s="40"/>
    </row>
    <row r="50" spans="2:18" s="39" customFormat="1" x14ac:dyDescent="0.35">
      <c r="B50" s="40"/>
    </row>
    <row r="51" spans="2:18" s="39" customFormat="1" x14ac:dyDescent="0.35">
      <c r="B51" s="40"/>
    </row>
    <row r="52" spans="2:18" s="39" customFormat="1" x14ac:dyDescent="0.35">
      <c r="B52" s="40"/>
    </row>
    <row r="53" spans="2:18" s="39" customFormat="1" x14ac:dyDescent="0.35">
      <c r="B53" s="40"/>
    </row>
    <row r="54" spans="2:18" s="39" customFormat="1" x14ac:dyDescent="0.35">
      <c r="B54" s="40"/>
    </row>
    <row r="55" spans="2:18" s="39" customFormat="1" x14ac:dyDescent="0.35">
      <c r="B55" s="40"/>
    </row>
    <row r="56" spans="2:18" s="39" customFormat="1" x14ac:dyDescent="0.35"/>
    <row r="57" spans="2:18" s="39" customFormat="1" x14ac:dyDescent="0.35"/>
    <row r="58" spans="2:18" s="39" customFormat="1" x14ac:dyDescent="0.35"/>
    <row r="59" spans="2:18" s="39" customFormat="1" x14ac:dyDescent="0.35"/>
    <row r="60" spans="2:18" s="39" customFormat="1" x14ac:dyDescent="0.35">
      <c r="R60"/>
    </row>
    <row r="61" spans="2:18" s="39" customFormat="1" x14ac:dyDescent="0.35">
      <c r="R61"/>
    </row>
    <row r="62" spans="2:18" s="39" customFormat="1" x14ac:dyDescent="0.35">
      <c r="R62"/>
    </row>
    <row r="63" spans="2:18" s="39" customFormat="1" x14ac:dyDescent="0.35">
      <c r="R63"/>
    </row>
    <row r="64" spans="2:18" s="39" customFormat="1" x14ac:dyDescent="0.35">
      <c r="R64"/>
    </row>
    <row r="65" spans="18:18" s="39" customFormat="1" x14ac:dyDescent="0.35">
      <c r="R65"/>
    </row>
    <row r="66" spans="18:18" s="39" customFormat="1" x14ac:dyDescent="0.35">
      <c r="R66"/>
    </row>
    <row r="67" spans="18:18" s="39" customFormat="1" x14ac:dyDescent="0.35">
      <c r="R67"/>
    </row>
    <row r="68" spans="18:18" s="39" customFormat="1" x14ac:dyDescent="0.35">
      <c r="R68"/>
    </row>
    <row r="69" spans="18:18" s="39" customFormat="1" x14ac:dyDescent="0.35">
      <c r="R69"/>
    </row>
    <row r="70" spans="18:18" s="39" customFormat="1" x14ac:dyDescent="0.35">
      <c r="R70"/>
    </row>
    <row r="71" spans="18:18" s="39" customFormat="1" x14ac:dyDescent="0.35">
      <c r="R71"/>
    </row>
    <row r="72" spans="18:18" s="39" customFormat="1" x14ac:dyDescent="0.35">
      <c r="R72"/>
    </row>
    <row r="73" spans="18:18" s="39" customFormat="1" x14ac:dyDescent="0.35">
      <c r="R73"/>
    </row>
    <row r="74" spans="18:18" s="39" customFormat="1" x14ac:dyDescent="0.35">
      <c r="R74"/>
    </row>
    <row r="75" spans="18:18" s="39" customFormat="1" x14ac:dyDescent="0.35">
      <c r="R75"/>
    </row>
    <row r="76" spans="18:18" s="39" customFormat="1" x14ac:dyDescent="0.35">
      <c r="R76"/>
    </row>
    <row r="77" spans="18:18" s="39" customFormat="1" x14ac:dyDescent="0.35">
      <c r="R77"/>
    </row>
    <row r="78" spans="18:18" s="39" customFormat="1" x14ac:dyDescent="0.35">
      <c r="R78"/>
    </row>
    <row r="79" spans="18:18" s="39" customFormat="1" x14ac:dyDescent="0.35">
      <c r="R79"/>
    </row>
    <row r="80" spans="18:18" s="39" customFormat="1" x14ac:dyDescent="0.35">
      <c r="R80"/>
    </row>
    <row r="81" spans="18:18" s="39" customFormat="1" x14ac:dyDescent="0.35">
      <c r="R81"/>
    </row>
    <row r="82" spans="18:18" s="39" customFormat="1" x14ac:dyDescent="0.35">
      <c r="R82"/>
    </row>
    <row r="83" spans="18:18" s="39" customFormat="1" x14ac:dyDescent="0.35">
      <c r="R83"/>
    </row>
    <row r="84" spans="18:18" s="39" customFormat="1" x14ac:dyDescent="0.35">
      <c r="R84"/>
    </row>
    <row r="85" spans="18:18" s="39" customFormat="1" x14ac:dyDescent="0.35">
      <c r="R85"/>
    </row>
    <row r="86" spans="18:18" s="39" customFormat="1" x14ac:dyDescent="0.35">
      <c r="R86"/>
    </row>
    <row r="87" spans="18:18" s="39" customFormat="1" x14ac:dyDescent="0.35">
      <c r="R87"/>
    </row>
    <row r="88" spans="18:18" s="39" customFormat="1" x14ac:dyDescent="0.35">
      <c r="R88"/>
    </row>
    <row r="89" spans="18:18" s="39" customFormat="1" x14ac:dyDescent="0.35">
      <c r="R89"/>
    </row>
    <row r="90" spans="18:18" s="39" customFormat="1" x14ac:dyDescent="0.35">
      <c r="R90"/>
    </row>
    <row r="91" spans="18:18" s="39" customFormat="1" x14ac:dyDescent="0.35">
      <c r="R91"/>
    </row>
    <row r="92" spans="18:18" s="39" customFormat="1" x14ac:dyDescent="0.35">
      <c r="R92"/>
    </row>
    <row r="93" spans="18:18" s="39" customFormat="1" x14ac:dyDescent="0.35">
      <c r="R93"/>
    </row>
    <row r="94" spans="18:18" s="39" customFormat="1" x14ac:dyDescent="0.35">
      <c r="R94"/>
    </row>
    <row r="95" spans="18:18" s="39" customFormat="1" x14ac:dyDescent="0.35">
      <c r="R95"/>
    </row>
    <row r="96" spans="18:18" s="39" customFormat="1" x14ac:dyDescent="0.35">
      <c r="R96"/>
    </row>
    <row r="97" spans="18:18" s="39" customFormat="1" x14ac:dyDescent="0.35">
      <c r="R97"/>
    </row>
    <row r="98" spans="18:18" s="39" customFormat="1" x14ac:dyDescent="0.35">
      <c r="R98"/>
    </row>
    <row r="99" spans="18:18" s="39" customFormat="1" x14ac:dyDescent="0.35">
      <c r="R99"/>
    </row>
    <row r="100" spans="18:18" s="39" customFormat="1" x14ac:dyDescent="0.35">
      <c r="R100"/>
    </row>
    <row r="101" spans="18:18" s="39" customFormat="1" x14ac:dyDescent="0.35">
      <c r="R101"/>
    </row>
    <row r="102" spans="18:18" s="39" customFormat="1" x14ac:dyDescent="0.35">
      <c r="R102"/>
    </row>
    <row r="103" spans="18:18" s="39" customFormat="1" x14ac:dyDescent="0.35">
      <c r="R103"/>
    </row>
    <row r="104" spans="18:18" s="39" customFormat="1" x14ac:dyDescent="0.35">
      <c r="R104"/>
    </row>
    <row r="105" spans="18:18" s="39" customFormat="1" x14ac:dyDescent="0.35">
      <c r="R105"/>
    </row>
    <row r="106" spans="18:18" s="39" customFormat="1" x14ac:dyDescent="0.35">
      <c r="R106"/>
    </row>
    <row r="107" spans="18:18" s="39" customFormat="1" x14ac:dyDescent="0.35">
      <c r="R107"/>
    </row>
    <row r="108" spans="18:18" s="39" customFormat="1" x14ac:dyDescent="0.35">
      <c r="R108"/>
    </row>
    <row r="109" spans="18:18" s="39" customFormat="1" x14ac:dyDescent="0.35">
      <c r="R109"/>
    </row>
    <row r="110" spans="18:18" s="39" customFormat="1" x14ac:dyDescent="0.35">
      <c r="R110"/>
    </row>
    <row r="111" spans="18:18" s="39" customFormat="1" x14ac:dyDescent="0.35">
      <c r="R111"/>
    </row>
  </sheetData>
  <mergeCells count="3">
    <mergeCell ref="H8:L8"/>
    <mergeCell ref="H9:L9"/>
    <mergeCell ref="H6:L6"/>
  </mergeCells>
  <conditionalFormatting sqref="D10">
    <cfRule type="dataBar" priority="15">
      <dataBar>
        <cfvo type="min"/>
        <cfvo type="max"/>
        <color rgb="FF638EC6"/>
      </dataBar>
      <extLst>
        <ext xmlns:x14="http://schemas.microsoft.com/office/spreadsheetml/2009/9/main" uri="{B025F937-C7B1-47D3-B67F-A62EFF666E3E}">
          <x14:id>{8DE020C1-DD7B-4EA4-AE7C-309773469115}</x14:id>
        </ext>
      </extLst>
    </cfRule>
  </conditionalFormatting>
  <conditionalFormatting sqref="H10">
    <cfRule type="dataBar" priority="14">
      <dataBar>
        <cfvo type="num" val="0"/>
        <cfvo type="num" val="5"/>
        <color rgb="FF638EC6"/>
      </dataBar>
      <extLst>
        <ext xmlns:x14="http://schemas.microsoft.com/office/spreadsheetml/2009/9/main" uri="{B025F937-C7B1-47D3-B67F-A62EFF666E3E}">
          <x14:id>{500A624D-B978-4899-8C29-239BDE991744}</x14:id>
        </ext>
      </extLst>
    </cfRule>
  </conditionalFormatting>
  <conditionalFormatting sqref="I11">
    <cfRule type="dataBar" priority="13">
      <dataBar>
        <cfvo type="num" val="0"/>
        <cfvo type="num" val="5"/>
        <color rgb="FF638EC6"/>
      </dataBar>
      <extLst>
        <ext xmlns:x14="http://schemas.microsoft.com/office/spreadsheetml/2009/9/main" uri="{B025F937-C7B1-47D3-B67F-A62EFF666E3E}">
          <x14:id>{BC254462-A41B-484D-959A-0F3A1B86C970}</x14:id>
        </ext>
      </extLst>
    </cfRule>
  </conditionalFormatting>
  <conditionalFormatting sqref="J12">
    <cfRule type="dataBar" priority="12">
      <dataBar>
        <cfvo type="num" val="0"/>
        <cfvo type="num" val="5"/>
        <color rgb="FF638EC6"/>
      </dataBar>
      <extLst>
        <ext xmlns:x14="http://schemas.microsoft.com/office/spreadsheetml/2009/9/main" uri="{B025F937-C7B1-47D3-B67F-A62EFF666E3E}">
          <x14:id>{ADB4A3DC-11A8-4904-988D-03EB858707E3}</x14:id>
        </ext>
      </extLst>
    </cfRule>
  </conditionalFormatting>
  <conditionalFormatting sqref="K13">
    <cfRule type="dataBar" priority="11">
      <dataBar>
        <cfvo type="num" val="0"/>
        <cfvo type="num" val="5"/>
        <color rgb="FF638EC6"/>
      </dataBar>
      <extLst>
        <ext xmlns:x14="http://schemas.microsoft.com/office/spreadsheetml/2009/9/main" uri="{B025F937-C7B1-47D3-B67F-A62EFF666E3E}">
          <x14:id>{3347960E-7EC1-4C7E-81E7-E4C1B2852D12}</x14:id>
        </ext>
      </extLst>
    </cfRule>
  </conditionalFormatting>
  <conditionalFormatting sqref="L10">
    <cfRule type="dataBar" priority="10">
      <dataBar>
        <cfvo type="num" val="0"/>
        <cfvo type="num" val="5"/>
        <color rgb="FF638EC6"/>
      </dataBar>
      <extLst>
        <ext xmlns:x14="http://schemas.microsoft.com/office/spreadsheetml/2009/9/main" uri="{B025F937-C7B1-47D3-B67F-A62EFF666E3E}">
          <x14:id>{D3BBA783-9E9A-465C-AD7F-B7A39E6328E7}</x14:id>
        </ext>
      </extLst>
    </cfRule>
  </conditionalFormatting>
  <conditionalFormatting sqref="H16:L19">
    <cfRule type="dataBar" priority="9">
      <dataBar>
        <cfvo type="num" val="0"/>
        <cfvo type="num" val="5"/>
        <color rgb="FF638EC6"/>
      </dataBar>
      <extLst>
        <ext xmlns:x14="http://schemas.microsoft.com/office/spreadsheetml/2009/9/main" uri="{B025F937-C7B1-47D3-B67F-A62EFF666E3E}">
          <x14:id>{09CBEA25-1629-42B1-A37B-AB73D61C4006}</x14:id>
        </ext>
      </extLst>
    </cfRule>
  </conditionalFormatting>
  <conditionalFormatting sqref="N26">
    <cfRule type="colorScale" priority="4">
      <colorScale>
        <cfvo type="num" val="0"/>
        <cfvo type="num" val="125"/>
        <color theme="0"/>
        <color rgb="FFFFFF00"/>
      </colorScale>
    </cfRule>
  </conditionalFormatting>
  <dataValidations count="2">
    <dataValidation type="list" allowBlank="1" showInputMessage="1" showErrorMessage="1" sqref="B15:M15 N20 N14" xr:uid="{00000000-0002-0000-0600-000000000000}">
      <formula1>$B$45:$B$55</formula1>
    </dataValidation>
    <dataValidation type="list" allowBlank="1" showInputMessage="1" showErrorMessage="1" sqref="H10 L10 I11 J12 K13 H16:L19" xr:uid="{00000000-0002-0000-0600-000001000000}">
      <formula1>$B$38:$B$43</formula1>
    </dataValidation>
  </dataValidations>
  <pageMargins left="0.7" right="0.7" top="0.75" bottom="0.75" header="0.3" footer="0.3"/>
  <pageSetup paperSize="8" scale="71"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dataBar" id="{8DE020C1-DD7B-4EA4-AE7C-309773469115}">
            <x14:dataBar minLength="0" maxLength="100" border="1" negativeBarBorderColorSameAsPositive="0">
              <x14:cfvo type="autoMin"/>
              <x14:cfvo type="autoMax"/>
              <x14:borderColor rgb="FF638EC6"/>
              <x14:negativeFillColor rgb="FFFF0000"/>
              <x14:negativeBorderColor rgb="FFFF0000"/>
              <x14:axisColor rgb="FF000000"/>
            </x14:dataBar>
          </x14:cfRule>
          <xm:sqref>D10</xm:sqref>
        </x14:conditionalFormatting>
        <x14:conditionalFormatting xmlns:xm="http://schemas.microsoft.com/office/excel/2006/main">
          <x14:cfRule type="dataBar" id="{500A624D-B978-4899-8C29-239BDE991744}">
            <x14:dataBar minLength="0" maxLength="100">
              <x14:cfvo type="num">
                <xm:f>0</xm:f>
              </x14:cfvo>
              <x14:cfvo type="num">
                <xm:f>5</xm:f>
              </x14:cfvo>
              <x14:negativeFillColor rgb="FFFF0000"/>
              <x14:axisColor rgb="FF000000"/>
            </x14:dataBar>
          </x14:cfRule>
          <xm:sqref>H10</xm:sqref>
        </x14:conditionalFormatting>
        <x14:conditionalFormatting xmlns:xm="http://schemas.microsoft.com/office/excel/2006/main">
          <x14:cfRule type="dataBar" id="{BC254462-A41B-484D-959A-0F3A1B86C970}">
            <x14:dataBar minLength="0" maxLength="100">
              <x14:cfvo type="num">
                <xm:f>0</xm:f>
              </x14:cfvo>
              <x14:cfvo type="num">
                <xm:f>5</xm:f>
              </x14:cfvo>
              <x14:negativeFillColor rgb="FFFF0000"/>
              <x14:axisColor rgb="FF000000"/>
            </x14:dataBar>
          </x14:cfRule>
          <xm:sqref>I11</xm:sqref>
        </x14:conditionalFormatting>
        <x14:conditionalFormatting xmlns:xm="http://schemas.microsoft.com/office/excel/2006/main">
          <x14:cfRule type="dataBar" id="{ADB4A3DC-11A8-4904-988D-03EB858707E3}">
            <x14:dataBar minLength="0" maxLength="100">
              <x14:cfvo type="num">
                <xm:f>0</xm:f>
              </x14:cfvo>
              <x14:cfvo type="num">
                <xm:f>5</xm:f>
              </x14:cfvo>
              <x14:negativeFillColor rgb="FFFF0000"/>
              <x14:axisColor rgb="FF000000"/>
            </x14:dataBar>
          </x14:cfRule>
          <xm:sqref>J12</xm:sqref>
        </x14:conditionalFormatting>
        <x14:conditionalFormatting xmlns:xm="http://schemas.microsoft.com/office/excel/2006/main">
          <x14:cfRule type="dataBar" id="{3347960E-7EC1-4C7E-81E7-E4C1B2852D12}">
            <x14:dataBar minLength="0" maxLength="100">
              <x14:cfvo type="num">
                <xm:f>0</xm:f>
              </x14:cfvo>
              <x14:cfvo type="num">
                <xm:f>5</xm:f>
              </x14:cfvo>
              <x14:negativeFillColor rgb="FFFF0000"/>
              <x14:axisColor rgb="FF000000"/>
            </x14:dataBar>
          </x14:cfRule>
          <xm:sqref>K13</xm:sqref>
        </x14:conditionalFormatting>
        <x14:conditionalFormatting xmlns:xm="http://schemas.microsoft.com/office/excel/2006/main">
          <x14:cfRule type="dataBar" id="{D3BBA783-9E9A-465C-AD7F-B7A39E6328E7}">
            <x14:dataBar minLength="0" maxLength="100">
              <x14:cfvo type="num">
                <xm:f>0</xm:f>
              </x14:cfvo>
              <x14:cfvo type="num">
                <xm:f>5</xm:f>
              </x14:cfvo>
              <x14:negativeFillColor rgb="FFFF0000"/>
              <x14:axisColor rgb="FF000000"/>
            </x14:dataBar>
          </x14:cfRule>
          <xm:sqref>L10</xm:sqref>
        </x14:conditionalFormatting>
        <x14:conditionalFormatting xmlns:xm="http://schemas.microsoft.com/office/excel/2006/main">
          <x14:cfRule type="dataBar" id="{09CBEA25-1629-42B1-A37B-AB73D61C4006}">
            <x14:dataBar minLength="0" maxLength="100">
              <x14:cfvo type="num">
                <xm:f>0</xm:f>
              </x14:cfvo>
              <x14:cfvo type="num">
                <xm:f>5</xm:f>
              </x14:cfvo>
              <x14:negativeFillColor rgb="FFFF0000"/>
              <x14:axisColor rgb="FF000000"/>
            </x14:dataBar>
          </x14:cfRule>
          <xm:sqref>H16:L19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0. Introduction</vt:lpstr>
      <vt:lpstr>1. Condition Assessment</vt:lpstr>
      <vt:lpstr>2. Diagnosis</vt:lpstr>
      <vt:lpstr>3a. Treatment Options</vt:lpstr>
      <vt:lpstr>3b. Treatment Plan</vt:lpstr>
      <vt:lpstr>4a. EXAMPLE GIS Mapping</vt:lpstr>
      <vt:lpstr>4b. EXAMPLE Triage</vt:lpstr>
      <vt:lpstr>5a. EXAMPLE Monitoring</vt:lpstr>
      <vt:lpstr>5b. Implementation Review</vt:lpstr>
      <vt:lpstr>Colour Help</vt:lpstr>
      <vt:lpstr>'0. Introduction'!Print_Area</vt:lpstr>
      <vt:lpstr>'1. Condition Assessment'!Print_Area</vt:lpstr>
      <vt:lpstr>'2. Diagnosis'!Print_Area</vt:lpstr>
      <vt:lpstr>'3a. Treatment Options'!Print_Area</vt:lpstr>
      <vt:lpstr>'3b. Treatment Plan'!Print_Area</vt:lpstr>
      <vt:lpstr>'4a. EXAMPLE GIS Mapping'!Print_Area</vt:lpstr>
      <vt:lpstr>'4b. EXAMPLE Triage'!Print_Area</vt:lpstr>
      <vt:lpstr>'5a. EXAMPLE Monitoring'!Print_Area</vt:lpstr>
      <vt:lpstr>'5b. Implementation Review'!Print_Area</vt:lpstr>
      <vt:lpstr>'Colour Help'!Print_Area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2020-09-24T05:10:03Z</dcterms:modified>
</cp:coreProperties>
</file>